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5085" activeTab="0"/>
  </bookViews>
  <sheets>
    <sheet name="Упутство" sheetId="1" r:id="rId1"/>
    <sheet name="Биланс стања" sheetId="2" r:id="rId2"/>
    <sheet name="Биланс успеха" sheetId="3" r:id="rId3"/>
    <sheet name="Производњ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Zoran Robulj</author>
  </authors>
  <commentList>
    <comment ref="B2" authorId="0">
      <text>
        <r>
          <rPr>
            <b/>
            <sz val="8"/>
            <rFont val="Tahoma"/>
            <family val="0"/>
          </rPr>
          <t>Семинарски рад Зорана Робуља из предмета Планирање и контрола трошкова, Факултет организационих наука, Београд, 2001.</t>
        </r>
      </text>
    </comment>
    <comment ref="F24" authorId="0">
      <text>
        <r>
          <rPr>
            <b/>
            <sz val="8"/>
            <rFont val="Tahoma"/>
            <family val="0"/>
          </rPr>
          <t>контакт:
zrobulj@tesla.rcub.bg.ac.yu
или
http://tesla.rcub.bg.ac.yu/~zrobulj</t>
        </r>
      </text>
    </comment>
  </commentList>
</comments>
</file>

<file path=xl/comments3.xml><?xml version="1.0" encoding="utf-8"?>
<comments xmlns="http://schemas.openxmlformats.org/spreadsheetml/2006/main">
  <authors>
    <author>Zoran Robulj</author>
  </authors>
  <commentList>
    <comment ref="C12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приход</t>
        </r>
      </text>
    </comment>
    <comment ref="C25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варијабилни трошак</t>
        </r>
      </text>
    </comment>
    <comment ref="C37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фиксни трошак</t>
        </r>
      </text>
    </comment>
    <comment ref="E3" authorId="0">
      <text>
        <r>
          <rPr>
            <b/>
            <sz val="8"/>
            <rFont val="Tahoma"/>
            <family val="0"/>
          </rPr>
          <t>Од датума...</t>
        </r>
      </text>
    </comment>
    <comment ref="E4" authorId="0">
      <text>
        <r>
          <rPr>
            <b/>
            <sz val="8"/>
            <rFont val="Tahoma"/>
            <family val="0"/>
          </rPr>
          <t>До датума...</t>
        </r>
      </text>
    </comment>
    <comment ref="C29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варијабилни трошак</t>
        </r>
      </text>
    </comment>
    <comment ref="C30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варијабилни трошак</t>
        </r>
      </text>
    </comment>
    <comment ref="C31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фиксни трошак</t>
        </r>
      </text>
    </comment>
    <comment ref="C36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варијабилни трошак</t>
        </r>
      </text>
    </comment>
    <comment ref="C38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фиксни трошак</t>
        </r>
      </text>
    </comment>
    <comment ref="C39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фиксни трошак</t>
        </r>
      </text>
    </comment>
    <comment ref="C40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фиксни трошак</t>
        </r>
      </text>
    </comment>
    <comment ref="C41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фиксни трошак</t>
        </r>
      </text>
    </comment>
    <comment ref="C47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приход</t>
        </r>
      </text>
    </comment>
    <comment ref="C52" authorId="0">
      <text>
        <r>
          <rPr>
            <b/>
            <sz val="8"/>
            <rFont val="Tahoma"/>
            <family val="0"/>
          </rPr>
          <t>Улази у израчунавање преломне тачке трошкова као фиксни трошак</t>
        </r>
      </text>
    </comment>
  </commentList>
</comments>
</file>

<file path=xl/comments4.xml><?xml version="1.0" encoding="utf-8"?>
<comments xmlns="http://schemas.openxmlformats.org/spreadsheetml/2006/main">
  <authors>
    <author>Zoran Robulj</author>
  </authors>
  <commentList>
    <comment ref="N21" authorId="0">
      <text>
        <r>
          <rPr>
            <b/>
            <sz val="8"/>
            <rFont val="Tahoma"/>
            <family val="0"/>
          </rPr>
          <t>Унесите обим производње за који желите да добијете податке</t>
        </r>
      </text>
    </comment>
    <comment ref="C11" authorId="0">
      <text>
        <r>
          <rPr>
            <b/>
            <sz val="8"/>
            <rFont val="Tahoma"/>
            <family val="0"/>
          </rPr>
          <t>Унесите обим производње у претходној години</t>
        </r>
      </text>
    </comment>
    <comment ref="C14" authorId="0">
      <text>
        <r>
          <rPr>
            <b/>
            <sz val="8"/>
            <rFont val="Tahoma"/>
            <family val="0"/>
          </rPr>
          <t>Вредност производње у јединицама производа на прагу рентабилности</t>
        </r>
      </text>
    </comment>
    <comment ref="E25" authorId="0">
      <text>
        <r>
          <rPr>
            <b/>
            <sz val="8"/>
            <rFont val="Tahoma"/>
            <family val="0"/>
          </rPr>
          <t>Цена коштања по јединици производа на прагу рентабилности</t>
        </r>
      </text>
    </comment>
    <comment ref="E24" authorId="0">
      <text>
        <r>
          <rPr>
            <b/>
            <sz val="8"/>
            <rFont val="Tahoma"/>
            <family val="0"/>
          </rPr>
          <t>Укупни трошкови на прагу рентабилности</t>
        </r>
      </text>
    </comment>
    <comment ref="E26" authorId="0">
      <text>
        <r>
          <rPr>
            <b/>
            <sz val="8"/>
            <rFont val="Tahoma"/>
            <family val="0"/>
          </rPr>
          <t>Укупна реализација на прагу рентабилности</t>
        </r>
      </text>
    </comment>
    <comment ref="E21" authorId="0">
      <text>
        <r>
          <rPr>
            <b/>
            <sz val="8"/>
            <rFont val="Tahoma"/>
            <family val="0"/>
          </rPr>
          <t>Праг рентабилности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Обими производње у околини преломне тачке</t>
        </r>
      </text>
    </comment>
    <comment ref="B24" authorId="0">
      <text>
        <r>
          <rPr>
            <b/>
            <sz val="8"/>
            <rFont val="Tahoma"/>
            <family val="0"/>
          </rPr>
          <t>Збир укупних варијабилних трошкова за дати обим производње и фиксних трошкова</t>
        </r>
      </text>
    </comment>
    <comment ref="B25" authorId="0">
      <text>
        <r>
          <rPr>
            <b/>
            <sz val="8"/>
            <rFont val="Tahoma"/>
            <family val="0"/>
          </rPr>
          <t>Укупни трошкови подељени обимом производње</t>
        </r>
      </text>
    </comment>
    <comment ref="B26" authorId="0">
      <text>
        <r>
          <rPr>
            <b/>
            <sz val="8"/>
            <rFont val="Tahoma"/>
            <family val="0"/>
          </rPr>
          <t>Продајна цена помножена количином производа</t>
        </r>
      </text>
    </comment>
    <comment ref="C6" authorId="0">
      <text>
        <r>
          <rPr>
            <b/>
            <sz val="8"/>
            <rFont val="Tahoma"/>
            <family val="0"/>
          </rPr>
          <t>Укупни трошкови као збир фиксних и варијабилних трошкова</t>
        </r>
      </text>
    </comment>
    <comment ref="C7" authorId="0">
      <text>
        <r>
          <rPr>
            <b/>
            <sz val="8"/>
            <rFont val="Tahoma"/>
            <family val="0"/>
          </rPr>
          <t>Цена коштања јединице производа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Приходи од продаје производа и услуга из Биланса стања</t>
        </r>
      </text>
    </comment>
    <comment ref="C9" authorId="0">
      <text>
        <r>
          <rPr>
            <b/>
            <sz val="8"/>
            <rFont val="Tahoma"/>
            <family val="0"/>
          </rPr>
          <t>Продајна цена производа</t>
        </r>
      </text>
    </comment>
    <comment ref="O28" authorId="0">
      <text>
        <r>
          <rPr>
            <b/>
            <sz val="8"/>
            <rFont val="Tahoma"/>
            <family val="0"/>
          </rPr>
          <t>Унесите планирану добит</t>
        </r>
      </text>
    </comment>
    <comment ref="O21" authorId="0">
      <text>
        <r>
          <rPr>
            <b/>
            <sz val="8"/>
            <rFont val="Tahoma"/>
            <family val="0"/>
          </rPr>
          <t>Обим пословања који обезбеђује планирану добит</t>
        </r>
      </text>
    </comment>
    <comment ref="O24" authorId="0">
      <text>
        <r>
          <rPr>
            <b/>
            <sz val="8"/>
            <rFont val="Tahoma"/>
            <family val="0"/>
          </rPr>
          <t>Укупни трошкови потребни за остварење планиране добити</t>
        </r>
      </text>
    </comment>
    <comment ref="O25" authorId="0">
      <text>
        <r>
          <rPr>
            <b/>
            <sz val="8"/>
            <rFont val="Tahoma"/>
            <family val="0"/>
          </rPr>
          <t>Цена коштања јединице производа за планирану добит</t>
        </r>
      </text>
    </comment>
    <comment ref="O26" authorId="0">
      <text>
        <r>
          <rPr>
            <b/>
            <sz val="8"/>
            <rFont val="Tahoma"/>
            <family val="0"/>
          </rPr>
          <t>Укупна реализација потребна за обезбеђивање планиране добити</t>
        </r>
      </text>
    </comment>
    <comment ref="N24" authorId="0">
      <text>
        <r>
          <rPr>
            <b/>
            <sz val="8"/>
            <rFont val="Tahoma"/>
            <family val="0"/>
          </rPr>
          <t>Уклупни трошкови за задати обим производње</t>
        </r>
      </text>
    </comment>
    <comment ref="N25" authorId="0">
      <text>
        <r>
          <rPr>
            <b/>
            <sz val="8"/>
            <rFont val="Tahoma"/>
            <family val="0"/>
          </rPr>
          <t>Трошкови по јединици производа за задати обим производње</t>
        </r>
      </text>
    </comment>
    <comment ref="N26" authorId="0">
      <text>
        <r>
          <rPr>
            <b/>
            <sz val="8"/>
            <rFont val="Tahoma"/>
            <family val="0"/>
          </rPr>
          <t>Укупна реализација при задатом обиму производње</t>
        </r>
      </text>
    </comment>
    <comment ref="N28" authorId="0">
      <text>
        <r>
          <rPr>
            <b/>
            <sz val="8"/>
            <rFont val="Tahoma"/>
            <family val="0"/>
          </rPr>
          <t>Добит при задатом обиму производње</t>
        </r>
      </text>
    </comment>
    <comment ref="N27" authorId="0">
      <text>
        <r>
          <rPr>
            <b/>
            <sz val="8"/>
            <rFont val="Tahoma"/>
            <family val="0"/>
          </rPr>
          <t>Губитак при задатом обиму производње</t>
        </r>
      </text>
    </comment>
    <comment ref="C2" authorId="0">
      <text>
        <r>
          <rPr>
            <b/>
            <sz val="8"/>
            <rFont val="Tahoma"/>
            <family val="0"/>
          </rPr>
          <t>Период за који су приказани подаци</t>
        </r>
      </text>
    </comment>
    <comment ref="C16" authorId="0">
      <text>
        <r>
          <rPr>
            <b/>
            <sz val="8"/>
            <rFont val="Tahoma"/>
            <family val="0"/>
          </rPr>
          <t>Проценат за који се приход може смањити у условима рентабилног пословања пре него што предузеће почне да послује са губитком</t>
        </r>
      </text>
    </comment>
    <comment ref="C15" authorId="0">
      <text>
        <r>
          <rPr>
            <b/>
            <sz val="8"/>
            <rFont val="Tahoma"/>
            <family val="0"/>
          </rPr>
          <t>Показује који проценат прихода се не користи за покривање варијабилних трошкова</t>
        </r>
      </text>
    </comment>
    <comment ref="C17" authorId="0">
      <text>
        <r>
          <rPr>
            <b/>
            <sz val="8"/>
            <rFont val="Tahoma"/>
            <family val="0"/>
          </rPr>
          <t>Показујекоји део реализације отпада на добит</t>
        </r>
      </text>
    </comment>
  </commentList>
</comments>
</file>

<file path=xl/sharedStrings.xml><?xml version="1.0" encoding="utf-8"?>
<sst xmlns="http://schemas.openxmlformats.org/spreadsheetml/2006/main" count="330" uniqueCount="286">
  <si>
    <t>Група</t>
  </si>
  <si>
    <t>рачуна,</t>
  </si>
  <si>
    <t xml:space="preserve">Ознака </t>
  </si>
  <si>
    <t>за АОП</t>
  </si>
  <si>
    <t>Позиција</t>
  </si>
  <si>
    <t>1. Приходи од продаје робе</t>
  </si>
  <si>
    <t>а) Приходи од продаје робе повезаним правним лицима</t>
  </si>
  <si>
    <t>б) Приходи од продаје робе на домаћем тржишту</t>
  </si>
  <si>
    <t>в) Приходи од продаје робе на иностраном тржишту</t>
  </si>
  <si>
    <t>2. Приходи од продаје производа и услуга</t>
  </si>
  <si>
    <t>а) Приходи од продаје производа и услуга повезаним правним лицима</t>
  </si>
  <si>
    <t>б) Приходи од продаје производа и услуга на домаћем тржишту</t>
  </si>
  <si>
    <t>в) Приходи од продаје производа и услуга на иностраном тржишту</t>
  </si>
  <si>
    <t>3. Приходи од активиранја учинка и робе</t>
  </si>
  <si>
    <t>4. Приходи од премија, субвенција, дотација и сл.</t>
  </si>
  <si>
    <t>5. Други пословни приходи</t>
  </si>
  <si>
    <t>6. Повећанје вредности залиха учинака</t>
  </si>
  <si>
    <t>7. Смањење вредности залиха учинака</t>
  </si>
  <si>
    <t>ПОСЛОВНИ ПРИХОДИ</t>
  </si>
  <si>
    <t>1. Набавна вредност продате робе</t>
  </si>
  <si>
    <t>2. Трошкови материјала за израду</t>
  </si>
  <si>
    <t>БРУТО ПОСЛОВНИ ДОБИТАК</t>
  </si>
  <si>
    <t>БРУТО ПОСЛОВНИ ГУБИТАК</t>
  </si>
  <si>
    <t>Пословни приходи периода</t>
  </si>
  <si>
    <t>2. Трошкови горива и енергије</t>
  </si>
  <si>
    <t>3. Трочкови зарада, накнада зарада и остали лични расходи</t>
  </si>
  <si>
    <t>520, 521</t>
  </si>
  <si>
    <t>а) Нето зараде и накнада зарада</t>
  </si>
  <si>
    <t>б) Порези на зараде и накнаде зарада</t>
  </si>
  <si>
    <t>в) Доприноси на зарадеи накнаде зарада</t>
  </si>
  <si>
    <t>г) Остали лични расходи</t>
  </si>
  <si>
    <t>4. Трошкови производних услуга</t>
  </si>
  <si>
    <t>5. Трошкови амортизације</t>
  </si>
  <si>
    <t>6. Трошкови резервисања и материјалне трошкове</t>
  </si>
  <si>
    <t>550'555 и 559</t>
  </si>
  <si>
    <t>7. Нематеријални трошкови (без пореза и доприноса)</t>
  </si>
  <si>
    <t>8. Трошкови пореза</t>
  </si>
  <si>
    <t>9. Трошкови доприноса</t>
  </si>
  <si>
    <t>ПОСЛОВНИ ДОБИТАК</t>
  </si>
  <si>
    <t>ПОСЛОВНИ ГУБИТАК</t>
  </si>
  <si>
    <t>Б. ФИНАНСИЈСКИ ПРИХОДИ И РАСХОДИ</t>
  </si>
  <si>
    <t>А. ПОСЛОВНИ ПРИХОДИ И РАСХОДИ</t>
  </si>
  <si>
    <t>ФИНАНСИЈСКИ ПРИХОДИ</t>
  </si>
  <si>
    <t>1. Финансијски приходи од повезаних правних лица</t>
  </si>
  <si>
    <t>2. Приходи од камата</t>
  </si>
  <si>
    <t>3. Позитивне курсне разлике</t>
  </si>
  <si>
    <t>4. Остали финансијски приходи</t>
  </si>
  <si>
    <t>ФИНАНСИЈСКИ РАСХОДИ</t>
  </si>
  <si>
    <t>1. Финансијски расходи иѕ односа са повезаним правним лицима</t>
  </si>
  <si>
    <t>2. Расходи камата</t>
  </si>
  <si>
    <t>3. Негативне курсне разлике</t>
  </si>
  <si>
    <t>4. Отписи дугорочних финансијских пласмана</t>
  </si>
  <si>
    <t>5. Остали финансијски расходи</t>
  </si>
  <si>
    <t>ГУБИТАК ФИНАНСИРАЊА</t>
  </si>
  <si>
    <t>ДОБИТАК ФИНАНСИРАЊА</t>
  </si>
  <si>
    <t>В. НЕПОСЛОВНИ И ВАНРЕДНИ ПРИХОДИ И РАСХОДИ</t>
  </si>
  <si>
    <t>НЕПОСЛОВНИ ВАНРЕДНИ ПРИХОДИ</t>
  </si>
  <si>
    <t>1. Добици од продаје основних средстава и нематеријалних улагања</t>
  </si>
  <si>
    <t>2. Добици од продаје учешћа и дугорочних хартија од вредности</t>
  </si>
  <si>
    <t>3. Добици од продаје материјала</t>
  </si>
  <si>
    <t>4. Приходи од ранијих година</t>
  </si>
  <si>
    <t>5. Вишкови</t>
  </si>
  <si>
    <t>7. Остали непословни и ванредни приходи</t>
  </si>
  <si>
    <t>6. Приходи од смањења обавеза и укидања неискоришћених дугорочних резервисања за разлике</t>
  </si>
  <si>
    <t>675, 676</t>
  </si>
  <si>
    <t>НЕПОСЛОВНИ И ВАНРЕДНИ РАСХОДИ</t>
  </si>
  <si>
    <t>570, 571</t>
  </si>
  <si>
    <t>1. Губици по основу расходовања, продаје и отписа основних средстава и нематеријалних улагања</t>
  </si>
  <si>
    <t>2. Губици по основу продаје учешћа и дугорочних хартија од вредности</t>
  </si>
  <si>
    <t>3. Губици од продаје материјала</t>
  </si>
  <si>
    <t>4. Расходи из ранијих година</t>
  </si>
  <si>
    <t>5. Мањкови</t>
  </si>
  <si>
    <t>6. Отписи обртних средстава осим учинака</t>
  </si>
  <si>
    <t>7. Расходи дугорочних резервисања за ризике</t>
  </si>
  <si>
    <t>8. Остали непословни и ванредни расходи</t>
  </si>
  <si>
    <t>НЕПОСЛОВНИ И ВАНРЕДНИ ДОБИТАК</t>
  </si>
  <si>
    <t>НЕПОСЛОВНИ И ВАНРЕДНИ ГУБИТАК</t>
  </si>
  <si>
    <t>Г. РЕВАЛОРИЗАЦИОНИ ПРИХОДИ И РАСХОДИ</t>
  </si>
  <si>
    <t>РЕВАЛОРИЗАЦИОНИ ПРИХОДИ</t>
  </si>
  <si>
    <t>1. Приходи од ревалоризације основних средстава и нематеријалних улагања</t>
  </si>
  <si>
    <t>2. Други ревалоризациони приходи текуће године</t>
  </si>
  <si>
    <t>РЕВАЛОРИЗАВИОНИ РАСХОДИ</t>
  </si>
  <si>
    <t>1. Расходи по основу ревалоризације капитала</t>
  </si>
  <si>
    <t>2. Други ревалоризациони расходи</t>
  </si>
  <si>
    <t>3. Пренети ревалоризациони приходи у резерве</t>
  </si>
  <si>
    <t>РЕВАЛОРИЗАЦИОНИ ДОБИТАК</t>
  </si>
  <si>
    <t>РЕВАЛОРИЗАЦИОНИ ГУБИТАК</t>
  </si>
  <si>
    <t>Д. БРУТО РЕЗУЛТАТИ ПРЕДУЗЕЋА</t>
  </si>
  <si>
    <t>БРУТО ДОБИТАК</t>
  </si>
  <si>
    <t>БРУТО ГУБИТАК</t>
  </si>
  <si>
    <t>ДОБИТАК И ГУБИТАК</t>
  </si>
  <si>
    <t>ДОБИТАК</t>
  </si>
  <si>
    <t>ГУБИТАК</t>
  </si>
  <si>
    <t>Е. ПОРЕЗИ И ДОПРИНОСИ ИЗ ДОБИТКА</t>
  </si>
  <si>
    <t>Ж. НЕТО РЕЗУЛТАТ ПРЕДУЗЕЋА</t>
  </si>
  <si>
    <t>НЕТО ДОБИТАК</t>
  </si>
  <si>
    <t>НЕТО ГУБИТАК</t>
  </si>
  <si>
    <t>3. УКУПНИ ПРИХОДИ</t>
  </si>
  <si>
    <t>И. УКУПНИ РАСХОДИ</t>
  </si>
  <si>
    <t>РАСХОДИ ДИРЕКТНОГ МАТЕРИЈАЛА И РОБЕ</t>
  </si>
  <si>
    <t>Смањење вредности залиха учинака изнад пословних прихода периода</t>
  </si>
  <si>
    <t>I.</t>
  </si>
  <si>
    <t>II.</t>
  </si>
  <si>
    <t>III.</t>
  </si>
  <si>
    <t>IV.</t>
  </si>
  <si>
    <t>V.</t>
  </si>
  <si>
    <t>VI.</t>
  </si>
  <si>
    <t>БИЛАНС УСПЕХА</t>
  </si>
  <si>
    <t>ДОБРОДОШЛИ</t>
  </si>
  <si>
    <t>Информациона подршка за аналитичко и дијаграмско одређивање преломне тачке трошкова</t>
  </si>
  <si>
    <t>Упутство</t>
  </si>
  <si>
    <t>Да бисте добили податке о преломној тачки трошкова за неки будући период, потребно је пре свега да унесете финансијске податке</t>
  </si>
  <si>
    <t>ПРОИЗВОДЊА</t>
  </si>
  <si>
    <t>Обим производње</t>
  </si>
  <si>
    <t>Трошкови</t>
  </si>
  <si>
    <t>1. Трошкови осталог материјала</t>
  </si>
  <si>
    <t>Укупна реализација</t>
  </si>
  <si>
    <t>ДРУГИ ПОСЛОВНИ РАСХОДИ</t>
  </si>
  <si>
    <t>Продајна цена</t>
  </si>
  <si>
    <t>Цена коштања</t>
  </si>
  <si>
    <t>Фиксни трошкови</t>
  </si>
  <si>
    <t>Варијабилни трошкови</t>
  </si>
  <si>
    <t>Помоћна табела за дијаграм</t>
  </si>
  <si>
    <t>Укупни трошкови</t>
  </si>
  <si>
    <t>Губитак</t>
  </si>
  <si>
    <t>Добитак</t>
  </si>
  <si>
    <t>о Вашем претходном пословању. Да би сте то урадили кликните у доњем левом углу на "Биланс успеха", и онда унесите биланс успеха</t>
  </si>
  <si>
    <t>за претходну годину.</t>
  </si>
  <si>
    <t>Када унесете биланс успеха, кликните на таб "Производња", и затим унесите обим производње у претходној години, у јединицама производа.</t>
  </si>
  <si>
    <t>А подаци о прагу рентабилности и његовој околини биће приказани нумерички и графички.</t>
  </si>
  <si>
    <t>Уколико желите можете израчунати и потенцијалну добит/губитак за произвољни обим производње тако што ћете у поље предвиђехо за</t>
  </si>
  <si>
    <t>Напомена</t>
  </si>
  <si>
    <t>Факултет организационих наука, Београд</t>
  </si>
  <si>
    <t>!</t>
  </si>
  <si>
    <t>Произвољни подаци</t>
  </si>
  <si>
    <t>Copyright © Зоран Робуљ, 2001.</t>
  </si>
  <si>
    <t>Праг рентабилности</t>
  </si>
  <si>
    <t>Износ из</t>
  </si>
  <si>
    <t>претходне године</t>
  </si>
  <si>
    <t>(почетно стање)</t>
  </si>
  <si>
    <t>Износ у текућој години</t>
  </si>
  <si>
    <t>Бруто</t>
  </si>
  <si>
    <t>Нето</t>
  </si>
  <si>
    <t>Исправка</t>
  </si>
  <si>
    <t>вредности</t>
  </si>
  <si>
    <t>АКТИВА</t>
  </si>
  <si>
    <t>А. Неуплаћени уписани капитал</t>
  </si>
  <si>
    <t>ПАСИВА</t>
  </si>
  <si>
    <t>Б. Стална имовина</t>
  </si>
  <si>
    <t>Нематеријална улагања</t>
  </si>
  <si>
    <t>1. Оснивачка улагања</t>
  </si>
  <si>
    <t>2. Улагања у истраживања и развој и пробну производњу</t>
  </si>
  <si>
    <t>3. Концесије, патенти, лиценце и слична права</t>
  </si>
  <si>
    <t>4. Улагања изнад књиговодствене вредности (гудвил)</t>
  </si>
  <si>
    <t>5. Друга нематеријална улагања</t>
  </si>
  <si>
    <t>011, 012</t>
  </si>
  <si>
    <t>015 до 019</t>
  </si>
  <si>
    <t>Основна средства</t>
  </si>
  <si>
    <t>1. Земљишта, шуме, вишегодишњи засади</t>
  </si>
  <si>
    <t>2. Грађевински објекти</t>
  </si>
  <si>
    <t>3. Опрема</t>
  </si>
  <si>
    <t>4. Алат и инвентар</t>
  </si>
  <si>
    <t>5. Основно стадо</t>
  </si>
  <si>
    <t>6. Остала основна средства</t>
  </si>
  <si>
    <t>7. Аванси и основна средства у припреми</t>
  </si>
  <si>
    <t>020, 021, 025</t>
  </si>
  <si>
    <t>028, 029</t>
  </si>
  <si>
    <t>БИЛАНС СТАЊА</t>
  </si>
  <si>
    <t>1. Учешћа у капиталу повезаних правних лица</t>
  </si>
  <si>
    <t>2. Учешћа у капиталу других правних лица</t>
  </si>
  <si>
    <t>3. Дугорочни кредити повезаним правним лицима</t>
  </si>
  <si>
    <t>4. Дугорочни кредити</t>
  </si>
  <si>
    <t>5. Дугороцне хартије од вредности</t>
  </si>
  <si>
    <t>6. Откупљене сопствене акције</t>
  </si>
  <si>
    <t>7. Остали дугорочни пласмани</t>
  </si>
  <si>
    <t>Дугорочни финансијски пласмани</t>
  </si>
  <si>
    <t>033, 034</t>
  </si>
  <si>
    <t>В. Обртна имовина</t>
  </si>
  <si>
    <t>Залихе</t>
  </si>
  <si>
    <t>1. Материјал</t>
  </si>
  <si>
    <t>2. Недовршена производња</t>
  </si>
  <si>
    <t>3. Готови производи</t>
  </si>
  <si>
    <t>4. Роба</t>
  </si>
  <si>
    <t>5. Дати аванси</t>
  </si>
  <si>
    <t>Краткорочна потраживања и пласмани</t>
  </si>
  <si>
    <t>1. Краткорочна потраживања</t>
  </si>
  <si>
    <t>а) Купци- повезана правна лица</t>
  </si>
  <si>
    <t>б) Купци</t>
  </si>
  <si>
    <t>в) Потраживања из специфичних послова</t>
  </si>
  <si>
    <t>г) Друга потраживања</t>
  </si>
  <si>
    <t>201, 202</t>
  </si>
  <si>
    <t>2. Краткорочни финансијски пласмани</t>
  </si>
  <si>
    <t>а) Краткорочни пласмани у повезана правна лица</t>
  </si>
  <si>
    <t>б) Краткорочни кредити</t>
  </si>
  <si>
    <t>в) Хартије од вредности</t>
  </si>
  <si>
    <t>г) Менице</t>
  </si>
  <si>
    <t>д) Остали краткорочни пласмани</t>
  </si>
  <si>
    <t>Готовински еквиваленти и готовина</t>
  </si>
  <si>
    <t>1. Хартије од вредности (готовински еквиваленти)</t>
  </si>
  <si>
    <t>2. Готовина</t>
  </si>
  <si>
    <t>241 до 249</t>
  </si>
  <si>
    <t>231, 232, 233</t>
  </si>
  <si>
    <t>234, 235</t>
  </si>
  <si>
    <t>Г. Активна временска разграничења</t>
  </si>
  <si>
    <t>Д. Пословна имовина</t>
  </si>
  <si>
    <t>ђ. Губитак</t>
  </si>
  <si>
    <t>Губитак ранијих година</t>
  </si>
  <si>
    <t>Губитак текуће године</t>
  </si>
  <si>
    <t>Е. Пословна актива</t>
  </si>
  <si>
    <t>Ж. Ванпословна актива</t>
  </si>
  <si>
    <t>З. Укупна актива</t>
  </si>
  <si>
    <t>Ванбилансна актива</t>
  </si>
  <si>
    <t>А. Капитал</t>
  </si>
  <si>
    <t>Основни капитал</t>
  </si>
  <si>
    <t>1. Акцијски капитал - обичне акције</t>
  </si>
  <si>
    <t>2. Акцијски капитал - приоритентне акције</t>
  </si>
  <si>
    <t>3. Удели друштва са ограниченом одговорношћу</t>
  </si>
  <si>
    <t>4. Улози</t>
  </si>
  <si>
    <t>5. Државни капитал</t>
  </si>
  <si>
    <t>6. Друштвени капитал</t>
  </si>
  <si>
    <t>7. Задружни удели</t>
  </si>
  <si>
    <t>8. Остали капитал</t>
  </si>
  <si>
    <t>Емисиона опрема</t>
  </si>
  <si>
    <t>Ревалоризационе резерве</t>
  </si>
  <si>
    <t>Резерве из добитка</t>
  </si>
  <si>
    <t>1. Законске резерве</t>
  </si>
  <si>
    <t>2. Статутарне и друге резерве</t>
  </si>
  <si>
    <t>3. Резерве из вишка ревалоризационих прихода над ревалоризационим расходима</t>
  </si>
  <si>
    <t>Нераспоређен добитак</t>
  </si>
  <si>
    <t>32        V.</t>
  </si>
  <si>
    <t>291       II.</t>
  </si>
  <si>
    <t>290        I.</t>
  </si>
  <si>
    <t>1. Нераспоређени добитак ранијих година</t>
  </si>
  <si>
    <t>2. Нераспоређени добитак текуће године</t>
  </si>
  <si>
    <t>Б. Дугорочна резервисања</t>
  </si>
  <si>
    <t>Резервисања за трошкове и ризике</t>
  </si>
  <si>
    <t>Резервисања за пензије</t>
  </si>
  <si>
    <t>Одложени и негативни гудвил</t>
  </si>
  <si>
    <t>Остала дугорочна резервисања</t>
  </si>
  <si>
    <t>405       II.</t>
  </si>
  <si>
    <t>507      III.</t>
  </si>
  <si>
    <t>409     IV.</t>
  </si>
  <si>
    <t>400 до 404   I.</t>
  </si>
  <si>
    <t>В. Обавезе</t>
  </si>
  <si>
    <t>Дугорочне обавезе</t>
  </si>
  <si>
    <t>Обавезе које се могу конвертовати у капитал</t>
  </si>
  <si>
    <t>2. Обавезе према повезаним правним лицима</t>
  </si>
  <si>
    <t>3. Обавезе по дугорочним хартијама од вредности</t>
  </si>
  <si>
    <t>5. Остале дугорочне обавезе</t>
  </si>
  <si>
    <t>413, 414</t>
  </si>
  <si>
    <t>Краткорочне обавезе</t>
  </si>
  <si>
    <t>1. Краткорочни кредити од повезаних правних лица</t>
  </si>
  <si>
    <t>421, 422, 423</t>
  </si>
  <si>
    <t>2. Краткорочни кредити</t>
  </si>
  <si>
    <t>424 до 429</t>
  </si>
  <si>
    <t>3. Остале краткорочне финансијске обавезе</t>
  </si>
  <si>
    <t>4. Примљени аванси, депозити и кауције</t>
  </si>
  <si>
    <t>5. Добављачи - повезана правна лица</t>
  </si>
  <si>
    <t>432, 433</t>
  </si>
  <si>
    <t>6. Добављачи</t>
  </si>
  <si>
    <t>434 до 439</t>
  </si>
  <si>
    <t>7. Остале обавезе из пословања</t>
  </si>
  <si>
    <t>8. Обавезе из специфичних послова</t>
  </si>
  <si>
    <t>9. Обавезе за зараде и накнаде зарада</t>
  </si>
  <si>
    <t>10. Обавезе за порезе, доприносе и друге дажбине</t>
  </si>
  <si>
    <t>11. Друге обавезе</t>
  </si>
  <si>
    <t>Д. Пословна пасива</t>
  </si>
  <si>
    <t>Г. Пасивна временска разграничења</t>
  </si>
  <si>
    <t>Ђ. Ванпословна пасива</t>
  </si>
  <si>
    <t>Е. Укупна пасива</t>
  </si>
  <si>
    <t>Ванбилансна пасива</t>
  </si>
  <si>
    <t>ИЗНОС за период</t>
  </si>
  <si>
    <t>До</t>
  </si>
  <si>
    <t xml:space="preserve">Од      </t>
  </si>
  <si>
    <t>обим производње уписати жељени износ. На исти начин за планирану добит можете добити пројектовани обим пословања.</t>
  </si>
  <si>
    <t xml:space="preserve"> Ради преглодности докумената у оквиру истог пакета можете чувати и биланс стања.</t>
  </si>
  <si>
    <t>Маргинална стопа</t>
  </si>
  <si>
    <t>Стопа добити</t>
  </si>
  <si>
    <t>Стопа сигурности</t>
  </si>
  <si>
    <t>Добит</t>
  </si>
  <si>
    <t>zrobulj@tesla.rcub.bg.ac.yu</t>
  </si>
  <si>
    <t xml:space="preserve"> се аутору на емејл:</t>
  </si>
  <si>
    <t>Употреба овог пакета у научно-образовне сврхе је бесплатна. Уколико желите да употребљавате овај софтвер у пословне сврхе, обратите</t>
  </si>
  <si>
    <t>Неовлашћена употреба овог пакета у комерцијалне сврхе представља кривично дело према Закону о ауторским правима.</t>
  </si>
  <si>
    <t>Верзија 1.0</t>
  </si>
  <si>
    <t>0.0.0000.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</si>
</sst>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;[Red]#,##0.00"/>
    <numFmt numFmtId="166" formatCode="#.##000;&quot;0&quot;"/>
    <numFmt numFmtId="167" formatCode="#,##0.00;&quot;0&quot;"/>
    <numFmt numFmtId="168" formatCode="#,##0.00;&quot;0.00&quot;"/>
    <numFmt numFmtId="169" formatCode="#,##0_);\(&quot;0.00&quot;\)"/>
    <numFmt numFmtId="170" formatCode="#,##0.00_);\(&quot;0.00&quot;\)"/>
    <numFmt numFmtId="171" formatCode="#,##0.00;\'0.00\'"/>
    <numFmt numFmtId="172" formatCode="#,###,###,##0.00"/>
    <numFmt numFmtId="173" formatCode="\(####\)"/>
    <numFmt numFmtId="174" formatCode="#,###,###,##0.0000"/>
    <numFmt numFmtId="175" formatCode="00"/>
    <numFmt numFmtId="176" formatCode="000"/>
    <numFmt numFmtId="177" formatCode="00.00.0000."/>
    <numFmt numFmtId="178" formatCode="mm/dd/yy"/>
    <numFmt numFmtId="179" formatCode="\О\д\:\ dd/mm/yyyy"/>
    <numFmt numFmtId="180" formatCode="\Д\о\:\ dd\.mm\.yyyy"/>
    <numFmt numFmtId="181" formatCode="\О\д\:\ dd\.mm\.yyyy\."/>
    <numFmt numFmtId="182" formatCode="\Д\о\:\ dd\.mm\.yyyy\."/>
    <numFmt numFmtId="183" formatCode="00.00.00"/>
    <numFmt numFmtId="184" formatCode="\О\д\ 00.00.00\ \д\о"/>
  </numFmts>
  <fonts count="3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Fixedsys"/>
      <family val="3"/>
    </font>
    <font>
      <b/>
      <sz val="22"/>
      <color indexed="12"/>
      <name val="Tahoma"/>
      <family val="2"/>
    </font>
    <font>
      <sz val="10"/>
      <color indexed="12"/>
      <name val="Tahoma"/>
      <family val="2"/>
    </font>
    <font>
      <b/>
      <sz val="12"/>
      <color indexed="12"/>
      <name val="Tahoma"/>
      <family val="2"/>
    </font>
    <font>
      <sz val="14"/>
      <color indexed="10"/>
      <name val="Tahoma"/>
      <family val="2"/>
    </font>
    <font>
      <sz val="11.25"/>
      <name val="Tahoma"/>
      <family val="2"/>
    </font>
    <font>
      <sz val="11.25"/>
      <name val="Arial"/>
      <family val="0"/>
    </font>
    <font>
      <sz val="9.5"/>
      <name val="Arial"/>
      <family val="0"/>
    </font>
    <font>
      <b/>
      <sz val="8"/>
      <name val="Tahoma"/>
      <family val="0"/>
    </font>
    <font>
      <b/>
      <sz val="9.5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10"/>
      <color indexed="63"/>
      <name val="Tahoma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sz val="10"/>
      <color indexed="8"/>
      <name val="Tahoma"/>
      <family val="2"/>
    </font>
    <font>
      <sz val="22"/>
      <color indexed="12"/>
      <name val="Tahoma"/>
      <family val="2"/>
    </font>
    <font>
      <b/>
      <sz val="16"/>
      <color indexed="10"/>
      <name val="Tahoma"/>
      <family val="2"/>
    </font>
    <font>
      <b/>
      <sz val="16"/>
      <name val="Tahoma"/>
      <family val="2"/>
    </font>
    <font>
      <b/>
      <sz val="10"/>
      <name val="Arial"/>
      <family val="0"/>
    </font>
    <font>
      <b/>
      <sz val="12"/>
      <color indexed="6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173" fontId="2" fillId="2" borderId="4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176" fontId="1" fillId="3" borderId="6" xfId="0" applyNumberFormat="1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/>
      <protection hidden="1"/>
    </xf>
    <xf numFmtId="175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176" fontId="3" fillId="2" borderId="7" xfId="0" applyNumberFormat="1" applyFont="1" applyFill="1" applyBorder="1" applyAlignment="1" applyProtection="1">
      <alignment horizontal="center"/>
      <protection hidden="1"/>
    </xf>
    <xf numFmtId="172" fontId="1" fillId="3" borderId="7" xfId="0" applyNumberFormat="1" applyFont="1" applyFill="1" applyBorder="1" applyAlignment="1" applyProtection="1">
      <alignment/>
      <protection hidden="1"/>
    </xf>
    <xf numFmtId="176" fontId="1" fillId="3" borderId="7" xfId="0" applyNumberFormat="1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/>
      <protection hidden="1"/>
    </xf>
    <xf numFmtId="176" fontId="3" fillId="3" borderId="7" xfId="0" applyNumberFormat="1" applyFont="1" applyFill="1" applyBorder="1" applyAlignment="1" applyProtection="1">
      <alignment horizontal="center"/>
      <protection hidden="1"/>
    </xf>
    <xf numFmtId="176" fontId="0" fillId="3" borderId="7" xfId="0" applyNumberFormat="1" applyFont="1" applyFill="1" applyBorder="1" applyAlignment="1" applyProtection="1">
      <alignment horizontal="right"/>
      <protection hidden="1"/>
    </xf>
    <xf numFmtId="176" fontId="1" fillId="0" borderId="7" xfId="0" applyNumberFormat="1" applyFont="1" applyBorder="1" applyAlignment="1" applyProtection="1">
      <alignment horizontal="center"/>
      <protection hidden="1"/>
    </xf>
    <xf numFmtId="175" fontId="1" fillId="3" borderId="7" xfId="0" applyNumberFormat="1" applyFont="1" applyFill="1" applyBorder="1" applyAlignment="1" applyProtection="1">
      <alignment horizontal="center"/>
      <protection hidden="1"/>
    </xf>
    <xf numFmtId="175" fontId="0" fillId="0" borderId="7" xfId="0" applyNumberFormat="1" applyFont="1" applyBorder="1" applyAlignment="1" applyProtection="1">
      <alignment horizontal="right"/>
      <protection hidden="1"/>
    </xf>
    <xf numFmtId="175" fontId="0" fillId="3" borderId="7" xfId="0" applyNumberFormat="1" applyFont="1" applyFill="1" applyBorder="1" applyAlignment="1" applyProtection="1">
      <alignment horizontal="right"/>
      <protection hidden="1"/>
    </xf>
    <xf numFmtId="175" fontId="1" fillId="0" borderId="7" xfId="0" applyNumberFormat="1" applyFont="1" applyBorder="1" applyAlignment="1" applyProtection="1">
      <alignment horizontal="right"/>
      <protection hidden="1"/>
    </xf>
    <xf numFmtId="175" fontId="1" fillId="3" borderId="7" xfId="0" applyNumberFormat="1" applyFont="1" applyFill="1" applyBorder="1" applyAlignment="1" applyProtection="1">
      <alignment horizontal="right"/>
      <protection hidden="1"/>
    </xf>
    <xf numFmtId="175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/>
      <protection hidden="1"/>
    </xf>
    <xf numFmtId="176" fontId="3" fillId="2" borderId="8" xfId="0" applyNumberFormat="1" applyFont="1" applyFill="1" applyBorder="1" applyAlignment="1" applyProtection="1">
      <alignment horizontal="center"/>
      <protection hidden="1"/>
    </xf>
    <xf numFmtId="172" fontId="1" fillId="3" borderId="8" xfId="0" applyNumberFormat="1" applyFont="1" applyFill="1" applyBorder="1" applyAlignment="1" applyProtection="1">
      <alignment/>
      <protection hidden="1"/>
    </xf>
    <xf numFmtId="175" fontId="1" fillId="2" borderId="0" xfId="0" applyNumberFormat="1" applyFont="1" applyFill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172" fontId="1" fillId="3" borderId="3" xfId="0" applyNumberFormat="1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172" fontId="1" fillId="3" borderId="3" xfId="0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" fillId="4" borderId="4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25" fillId="3" borderId="10" xfId="0" applyFont="1" applyFill="1" applyBorder="1" applyAlignment="1" applyProtection="1">
      <alignment/>
      <protection hidden="1"/>
    </xf>
    <xf numFmtId="172" fontId="25" fillId="3" borderId="10" xfId="0" applyNumberFormat="1" applyFont="1" applyFill="1" applyBorder="1" applyAlignment="1" applyProtection="1">
      <alignment/>
      <protection hidden="1"/>
    </xf>
    <xf numFmtId="0" fontId="19" fillId="3" borderId="10" xfId="0" applyFont="1" applyFill="1" applyBorder="1" applyAlignment="1" applyProtection="1">
      <alignment/>
      <protection hidden="1"/>
    </xf>
    <xf numFmtId="0" fontId="19" fillId="3" borderId="11" xfId="0" applyFont="1" applyFill="1" applyBorder="1" applyAlignment="1" applyProtection="1">
      <alignment/>
      <protection hidden="1"/>
    </xf>
    <xf numFmtId="174" fontId="25" fillId="3" borderId="10" xfId="0" applyNumberFormat="1" applyFont="1" applyFill="1" applyBorder="1" applyAlignment="1" applyProtection="1">
      <alignment/>
      <protection hidden="1"/>
    </xf>
    <xf numFmtId="0" fontId="17" fillId="3" borderId="10" xfId="0" applyFont="1" applyFill="1" applyBorder="1" applyAlignment="1" applyProtection="1">
      <alignment/>
      <protection hidden="1"/>
    </xf>
    <xf numFmtId="172" fontId="15" fillId="3" borderId="10" xfId="0" applyNumberFormat="1" applyFont="1" applyFill="1" applyBorder="1" applyAlignment="1" applyProtection="1">
      <alignment/>
      <protection hidden="1"/>
    </xf>
    <xf numFmtId="172" fontId="15" fillId="0" borderId="10" xfId="0" applyNumberFormat="1" applyFont="1" applyFill="1" applyBorder="1" applyAlignment="1" applyProtection="1">
      <alignment/>
      <protection hidden="1"/>
    </xf>
    <xf numFmtId="172" fontId="23" fillId="0" borderId="10" xfId="0" applyNumberFormat="1" applyFont="1" applyFill="1" applyBorder="1" applyAlignment="1" applyProtection="1">
      <alignment/>
      <protection hidden="1"/>
    </xf>
    <xf numFmtId="172" fontId="23" fillId="0" borderId="11" xfId="0" applyNumberFormat="1" applyFont="1" applyBorder="1" applyAlignment="1" applyProtection="1">
      <alignment/>
      <protection hidden="1"/>
    </xf>
    <xf numFmtId="174" fontId="17" fillId="3" borderId="3" xfId="0" applyNumberFormat="1" applyFont="1" applyFill="1" applyBorder="1" applyAlignment="1" applyProtection="1">
      <alignment/>
      <protection hidden="1"/>
    </xf>
    <xf numFmtId="172" fontId="1" fillId="3" borderId="10" xfId="0" applyNumberFormat="1" applyFont="1" applyFill="1" applyBorder="1" applyAlignment="1" applyProtection="1">
      <alignment/>
      <protection hidden="1"/>
    </xf>
    <xf numFmtId="172" fontId="1" fillId="0" borderId="10" xfId="0" applyNumberFormat="1" applyFont="1" applyFill="1" applyBorder="1" applyAlignment="1" applyProtection="1">
      <alignment/>
      <protection hidden="1"/>
    </xf>
    <xf numFmtId="172" fontId="0" fillId="0" borderId="10" xfId="0" applyNumberFormat="1" applyFill="1" applyBorder="1" applyAlignment="1" applyProtection="1">
      <alignment/>
      <protection hidden="1"/>
    </xf>
    <xf numFmtId="172" fontId="0" fillId="0" borderId="11" xfId="0" applyNumberFormat="1" applyBorder="1" applyAlignment="1" applyProtection="1">
      <alignment/>
      <protection hidden="1"/>
    </xf>
    <xf numFmtId="174" fontId="1" fillId="3" borderId="3" xfId="0" applyNumberFormat="1" applyFont="1" applyFill="1" applyBorder="1" applyAlignment="1" applyProtection="1">
      <alignment/>
      <protection hidden="1"/>
    </xf>
    <xf numFmtId="0" fontId="5" fillId="3" borderId="10" xfId="0" applyFont="1" applyFill="1" applyBorder="1" applyAlignment="1" applyProtection="1">
      <alignment/>
      <protection hidden="1"/>
    </xf>
    <xf numFmtId="172" fontId="18" fillId="3" borderId="10" xfId="0" applyNumberFormat="1" applyFont="1" applyFill="1" applyBorder="1" applyAlignment="1" applyProtection="1">
      <alignment/>
      <protection hidden="1"/>
    </xf>
    <xf numFmtId="172" fontId="18" fillId="0" borderId="10" xfId="0" applyNumberFormat="1" applyFont="1" applyFill="1" applyBorder="1" applyAlignment="1" applyProtection="1">
      <alignment/>
      <protection hidden="1"/>
    </xf>
    <xf numFmtId="172" fontId="24" fillId="0" borderId="10" xfId="0" applyNumberFormat="1" applyFont="1" applyFill="1" applyBorder="1" applyAlignment="1" applyProtection="1">
      <alignment/>
      <protection hidden="1"/>
    </xf>
    <xf numFmtId="172" fontId="24" fillId="0" borderId="11" xfId="0" applyNumberFormat="1" applyFont="1" applyBorder="1" applyAlignment="1" applyProtection="1">
      <alignment/>
      <protection hidden="1"/>
    </xf>
    <xf numFmtId="174" fontId="5" fillId="3" borderId="3" xfId="0" applyNumberFormat="1" applyFont="1" applyFill="1" applyBorder="1" applyAlignment="1" applyProtection="1">
      <alignment/>
      <protection hidden="1"/>
    </xf>
    <xf numFmtId="0" fontId="13" fillId="5" borderId="12" xfId="0" applyFont="1" applyFill="1" applyBorder="1" applyAlignment="1" applyProtection="1">
      <alignment horizontal="right"/>
      <protection hidden="1"/>
    </xf>
    <xf numFmtId="172" fontId="13" fillId="5" borderId="13" xfId="0" applyNumberFormat="1" applyFont="1" applyFill="1" applyBorder="1" applyAlignment="1" applyProtection="1">
      <alignment/>
      <protection hidden="1"/>
    </xf>
    <xf numFmtId="172" fontId="19" fillId="5" borderId="13" xfId="0" applyNumberFormat="1" applyFont="1" applyFill="1" applyBorder="1" applyAlignment="1" applyProtection="1">
      <alignment/>
      <protection hidden="1"/>
    </xf>
    <xf numFmtId="174" fontId="13" fillId="5" borderId="14" xfId="0" applyNumberFormat="1" applyFont="1" applyFill="1" applyBorder="1" applyAlignment="1" applyProtection="1">
      <alignment/>
      <protection hidden="1"/>
    </xf>
    <xf numFmtId="174" fontId="13" fillId="2" borderId="14" xfId="0" applyNumberFormat="1" applyFont="1" applyFill="1" applyBorder="1" applyAlignment="1" applyProtection="1">
      <alignment/>
      <protection hidden="1"/>
    </xf>
    <xf numFmtId="0" fontId="14" fillId="5" borderId="15" xfId="0" applyFont="1" applyFill="1" applyBorder="1" applyAlignment="1" applyProtection="1">
      <alignment horizontal="right"/>
      <protection hidden="1"/>
    </xf>
    <xf numFmtId="172" fontId="14" fillId="5" borderId="16" xfId="0" applyNumberFormat="1" applyFont="1" applyFill="1" applyBorder="1" applyAlignment="1" applyProtection="1">
      <alignment/>
      <protection hidden="1"/>
    </xf>
    <xf numFmtId="172" fontId="20" fillId="5" borderId="16" xfId="0" applyNumberFormat="1" applyFont="1" applyFill="1" applyBorder="1" applyAlignment="1" applyProtection="1">
      <alignment/>
      <protection hidden="1"/>
    </xf>
    <xf numFmtId="174" fontId="14" fillId="5" borderId="17" xfId="0" applyNumberFormat="1" applyFont="1" applyFill="1" applyBorder="1" applyAlignment="1" applyProtection="1">
      <alignment/>
      <protection hidden="1"/>
    </xf>
    <xf numFmtId="174" fontId="22" fillId="4" borderId="17" xfId="0" applyNumberFormat="1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right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172" fontId="1" fillId="2" borderId="0" xfId="0" applyNumberFormat="1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172" fontId="1" fillId="4" borderId="7" xfId="0" applyNumberFormat="1" applyFont="1" applyFill="1" applyBorder="1" applyAlignment="1" applyProtection="1">
      <alignment/>
      <protection hidden="1" locked="0"/>
    </xf>
    <xf numFmtId="0" fontId="1" fillId="0" borderId="7" xfId="0" applyFont="1" applyFill="1" applyBorder="1" applyAlignment="1" applyProtection="1">
      <alignment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172" fontId="1" fillId="0" borderId="7" xfId="0" applyNumberFormat="1" applyFont="1" applyFill="1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172" fontId="0" fillId="4" borderId="7" xfId="0" applyNumberFormat="1" applyFill="1" applyBorder="1" applyAlignment="1" applyProtection="1">
      <alignment/>
      <protection hidden="1" locked="0"/>
    </xf>
    <xf numFmtId="172" fontId="0" fillId="2" borderId="0" xfId="0" applyNumberForma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right"/>
      <protection hidden="1"/>
    </xf>
    <xf numFmtId="172" fontId="0" fillId="3" borderId="7" xfId="0" applyNumberFormat="1" applyFill="1" applyBorder="1" applyAlignment="1" applyProtection="1">
      <alignment/>
      <protection hidden="1"/>
    </xf>
    <xf numFmtId="172" fontId="0" fillId="0" borderId="7" xfId="0" applyNumberFormat="1" applyFill="1" applyBorder="1" applyAlignment="1" applyProtection="1">
      <alignment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172" fontId="0" fillId="4" borderId="7" xfId="0" applyNumberFormat="1" applyFill="1" applyBorder="1" applyAlignment="1" applyProtection="1" quotePrefix="1">
      <alignment/>
      <protection hidden="1" locked="0"/>
    </xf>
    <xf numFmtId="172" fontId="0" fillId="2" borderId="0" xfId="0" applyNumberFormat="1" applyFill="1" applyBorder="1" applyAlignment="1" applyProtection="1" quotePrefix="1">
      <alignment/>
      <protection hidden="1"/>
    </xf>
    <xf numFmtId="0" fontId="0" fillId="0" borderId="7" xfId="0" applyBorder="1" applyAlignment="1" applyProtection="1">
      <alignment horizontal="right"/>
      <protection hidden="1"/>
    </xf>
    <xf numFmtId="172" fontId="0" fillId="0" borderId="7" xfId="0" applyNumberFormat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172" fontId="0" fillId="3" borderId="8" xfId="0" applyNumberForma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172" fontId="1" fillId="4" borderId="8" xfId="0" applyNumberFormat="1" applyFont="1" applyFill="1" applyBorder="1" applyAlignment="1" applyProtection="1">
      <alignment/>
      <protection hidden="1" locked="0"/>
    </xf>
    <xf numFmtId="183" fontId="2" fillId="4" borderId="3" xfId="0" applyNumberFormat="1" applyFont="1" applyFill="1" applyBorder="1" applyAlignment="1" applyProtection="1">
      <alignment horizontal="center"/>
      <protection locked="0"/>
    </xf>
    <xf numFmtId="183" fontId="2" fillId="4" borderId="4" xfId="0" applyNumberFormat="1" applyFont="1" applyFill="1" applyBorder="1" applyAlignment="1" applyProtection="1">
      <alignment horizontal="center"/>
      <protection locked="0"/>
    </xf>
    <xf numFmtId="0" fontId="25" fillId="3" borderId="19" xfId="0" applyFont="1" applyFill="1" applyBorder="1" applyAlignment="1" applyProtection="1">
      <alignment horizontal="center"/>
      <protection hidden="1"/>
    </xf>
    <xf numFmtId="0" fontId="25" fillId="3" borderId="2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" fillId="3" borderId="21" xfId="0" applyNumberFormat="1" applyFont="1" applyFill="1" applyBorder="1" applyAlignment="1" applyProtection="1">
      <alignment horizontal="right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" fillId="6" borderId="10" xfId="0" applyFont="1" applyFill="1" applyBorder="1" applyAlignment="1" applyProtection="1">
      <alignment/>
      <protection hidden="1"/>
    </xf>
    <xf numFmtId="0" fontId="29" fillId="6" borderId="10" xfId="0" applyFont="1" applyFill="1" applyBorder="1" applyAlignment="1" applyProtection="1">
      <alignment/>
      <protection hidden="1"/>
    </xf>
    <xf numFmtId="0" fontId="29" fillId="6" borderId="11" xfId="0" applyFont="1" applyFill="1" applyBorder="1" applyAlignment="1" applyProtection="1">
      <alignment/>
      <protection hidden="1"/>
    </xf>
    <xf numFmtId="174" fontId="29" fillId="4" borderId="3" xfId="0" applyNumberFormat="1" applyFont="1" applyFill="1" applyBorder="1" applyAlignment="1" applyProtection="1">
      <alignment/>
      <protection hidden="1" locked="0"/>
    </xf>
    <xf numFmtId="174" fontId="29" fillId="6" borderId="3" xfId="0" applyNumberFormat="1" applyFont="1" applyFill="1" applyBorder="1" applyAlignment="1" applyProtection="1">
      <alignment/>
      <protection hidden="1"/>
    </xf>
    <xf numFmtId="0" fontId="13" fillId="6" borderId="10" xfId="0" applyFont="1" applyFill="1" applyBorder="1" applyAlignment="1" applyProtection="1">
      <alignment/>
      <protection hidden="1"/>
    </xf>
    <xf numFmtId="172" fontId="13" fillId="3" borderId="10" xfId="0" applyNumberFormat="1" applyFont="1" applyFill="1" applyBorder="1" applyAlignment="1" applyProtection="1">
      <alignment/>
      <protection hidden="1"/>
    </xf>
    <xf numFmtId="172" fontId="19" fillId="3" borderId="10" xfId="0" applyNumberFormat="1" applyFont="1" applyFill="1" applyBorder="1" applyAlignment="1" applyProtection="1">
      <alignment/>
      <protection hidden="1"/>
    </xf>
    <xf numFmtId="172" fontId="19" fillId="3" borderId="11" xfId="0" applyNumberFormat="1" applyFont="1" applyFill="1" applyBorder="1" applyAlignment="1" applyProtection="1">
      <alignment/>
      <protection hidden="1"/>
    </xf>
    <xf numFmtId="0" fontId="1" fillId="3" borderId="20" xfId="0" applyFont="1" applyFill="1" applyBorder="1" applyAlignment="1" applyProtection="1">
      <alignment/>
      <protection hidden="1"/>
    </xf>
    <xf numFmtId="0" fontId="1" fillId="3" borderId="23" xfId="0" applyFont="1" applyFill="1" applyBorder="1" applyAlignment="1" applyProtection="1">
      <alignment/>
      <protection hidden="1"/>
    </xf>
    <xf numFmtId="0" fontId="1" fillId="3" borderId="21" xfId="0" applyFont="1" applyFill="1" applyBorder="1" applyAlignment="1" applyProtection="1">
      <alignment/>
      <protection hidden="1"/>
    </xf>
    <xf numFmtId="10" fontId="1" fillId="3" borderId="19" xfId="0" applyNumberFormat="1" applyFont="1" applyFill="1" applyBorder="1" applyAlignment="1" applyProtection="1">
      <alignment/>
      <protection hidden="1"/>
    </xf>
    <xf numFmtId="172" fontId="1" fillId="4" borderId="7" xfId="0" applyNumberFormat="1" applyFont="1" applyFill="1" applyBorder="1" applyAlignment="1" applyProtection="1" quotePrefix="1">
      <alignment/>
      <protection hidden="1" locked="0"/>
    </xf>
    <xf numFmtId="10" fontId="1" fillId="3" borderId="24" xfId="0" applyNumberFormat="1" applyFont="1" applyFill="1" applyBorder="1" applyAlignment="1" applyProtection="1">
      <alignment/>
      <protection hidden="1"/>
    </xf>
    <xf numFmtId="10" fontId="1" fillId="3" borderId="22" xfId="0" applyNumberFormat="1" applyFont="1" applyFill="1" applyBorder="1" applyAlignment="1" applyProtection="1">
      <alignment/>
      <protection hidden="1"/>
    </xf>
    <xf numFmtId="172" fontId="30" fillId="3" borderId="5" xfId="0" applyNumberFormat="1" applyFont="1" applyFill="1" applyBorder="1" applyAlignment="1" applyProtection="1">
      <alignment/>
      <protection hidden="1"/>
    </xf>
    <xf numFmtId="0" fontId="31" fillId="2" borderId="0" xfId="2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Дијаграм са преломном тачком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93"/>
          <c:w val="0.91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Производња!$B$24</c:f>
              <c:strCache>
                <c:ptCount val="1"/>
                <c:pt idx="0">
                  <c:v>Укупни трошкови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Производња!$C$21:$M$21</c:f>
              <c:numCache/>
            </c:numRef>
          </c:cat>
          <c:val>
            <c:numRef>
              <c:f>Производња!$C$24:$M$24</c:f>
              <c:numCache/>
            </c:numRef>
          </c:val>
          <c:smooth val="1"/>
        </c:ser>
        <c:ser>
          <c:idx val="1"/>
          <c:order val="1"/>
          <c:tx>
            <c:strRef>
              <c:f>Производња!$B$26</c:f>
              <c:strCache>
                <c:ptCount val="1"/>
                <c:pt idx="0">
                  <c:v>Укупна реализација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Производња!$C$21:$M$21</c:f>
              <c:numCache/>
            </c:numRef>
          </c:cat>
          <c:val>
            <c:numRef>
              <c:f>Производња!$C$26:$M$26</c:f>
              <c:numCache/>
            </c:numRef>
          </c:val>
          <c:smooth val="1"/>
        </c:ser>
        <c:upDownBars>
          <c:upBars/>
          <c:downBars/>
        </c:upDownBars>
        <c:marker val="1"/>
        <c:axId val="47248758"/>
        <c:axId val="22585639"/>
      </c:line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Обим производње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5639"/>
        <c:crosses val="autoZero"/>
        <c:auto val="1"/>
        <c:lblOffset val="100"/>
        <c:noMultiLvlLbl val="0"/>
      </c:catAx>
      <c:valAx>
        <c:axId val="2258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Укупни трошкови/ реализација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77275"/>
          <c:y val="0.0235"/>
          <c:w val="0.2065"/>
          <c:h val="0.264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19050</xdr:rowOff>
    </xdr:from>
    <xdr:to>
      <xdr:col>15</xdr:col>
      <xdr:colOff>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152775" y="352425"/>
        <a:ext cx="60388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robulj@tesla.rcub.bg.ac.y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workbookViewId="0" topLeftCell="A1">
      <selection activeCell="B6" sqref="B4:N6"/>
    </sheetView>
  </sheetViews>
  <sheetFormatPr defaultColWidth="9.140625" defaultRowHeight="12.75"/>
  <cols>
    <col min="7" max="7" width="6.851562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customHeight="1">
      <c r="A2" s="1"/>
      <c r="B2" s="147" t="s">
        <v>109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 customHeight="1">
      <c r="A3" s="1"/>
      <c r="B3" s="144" t="s">
        <v>284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3.5" customHeight="1">
      <c r="A4" s="1"/>
      <c r="B4" s="145" t="s">
        <v>108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1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3.5" thickBot="1">
      <c r="A6" s="1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1"/>
      <c r="B8" s="4" t="s">
        <v>110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>
      <c r="A9" s="124">
        <v>1</v>
      </c>
      <c r="B9" s="1" t="s">
        <v>111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 customHeight="1">
      <c r="A10" s="125"/>
      <c r="B10" s="1" t="s">
        <v>126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 customHeight="1">
      <c r="A11" s="125"/>
      <c r="B11" s="1" t="s">
        <v>127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>
      <c r="A12" s="124">
        <v>2</v>
      </c>
      <c r="B12" s="1" t="s">
        <v>128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 customHeight="1">
      <c r="A13" s="125"/>
      <c r="B13" s="1" t="s">
        <v>129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>
      <c r="A14" s="124">
        <v>3</v>
      </c>
      <c r="B14" s="1" t="s">
        <v>130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1"/>
      <c r="B15" s="1" t="s">
        <v>274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1"/>
      <c r="B16" s="1" t="s">
        <v>275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>
      <c r="A18" s="1"/>
      <c r="B18" s="4" t="s">
        <v>131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 customHeight="1">
      <c r="A19" s="7" t="s">
        <v>133</v>
      </c>
      <c r="B19" s="5" t="s">
        <v>282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 customHeight="1">
      <c r="A20" s="7"/>
      <c r="B20" s="5" t="s">
        <v>281</v>
      </c>
      <c r="C20" s="5"/>
      <c r="D20" s="143" t="s">
        <v>280</v>
      </c>
      <c r="E20" s="5"/>
      <c r="F20" s="5"/>
      <c r="H20" s="2"/>
      <c r="I20" s="5"/>
      <c r="J20" s="5"/>
      <c r="K20" s="5"/>
      <c r="L20" s="5"/>
      <c r="M20" s="5"/>
      <c r="N20" s="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 customHeight="1">
      <c r="A21" s="7"/>
      <c r="B21" s="5" t="s">
        <v>283</v>
      </c>
      <c r="C21" s="5"/>
      <c r="D21" s="5"/>
      <c r="E21" s="5"/>
      <c r="F21" s="5"/>
      <c r="G21" s="5"/>
      <c r="I21" s="5"/>
      <c r="J21" s="5"/>
      <c r="K21" s="5"/>
      <c r="L21" s="5"/>
      <c r="M21" s="5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1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1"/>
      <c r="B24" s="1"/>
      <c r="C24" s="1"/>
      <c r="D24" s="1"/>
      <c r="E24" s="1"/>
      <c r="F24" s="148" t="s">
        <v>135</v>
      </c>
      <c r="G24" s="148"/>
      <c r="H24" s="148"/>
      <c r="I24" s="148"/>
      <c r="J24" s="148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7" ht="12.75">
      <c r="A25" s="1"/>
      <c r="B25" s="144" t="s">
        <v>132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E88" s="2"/>
      <c r="AF88" s="2"/>
      <c r="AG88" s="2"/>
      <c r="AH88" s="2"/>
      <c r="AI88" s="2"/>
      <c r="AJ88" s="2"/>
      <c r="AK88" s="2"/>
    </row>
  </sheetData>
  <sheetProtection password="CC5A" sheet="1" objects="1" scenarios="1"/>
  <mergeCells count="6">
    <mergeCell ref="B25:N25"/>
    <mergeCell ref="B4:N5"/>
    <mergeCell ref="B6:N6"/>
    <mergeCell ref="B2:N2"/>
    <mergeCell ref="B3:N3"/>
    <mergeCell ref="F24:J24"/>
  </mergeCells>
  <hyperlinks>
    <hyperlink ref="D20" r:id="rId1" display="mailto:zrobulj@tesla.rcub.bg.ac.yu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2" customWidth="1"/>
    <col min="2" max="2" width="15.00390625" style="12" customWidth="1"/>
    <col min="3" max="3" width="71.8515625" style="12" customWidth="1"/>
    <col min="4" max="4" width="9.140625" style="12" customWidth="1"/>
    <col min="5" max="8" width="18.57421875" style="12" customWidth="1"/>
    <col min="9" max="16384" width="9.140625" style="12" customWidth="1"/>
  </cols>
  <sheetData>
    <row r="1" spans="1:13" ht="24" customHeight="1" thickBot="1">
      <c r="A1" s="10"/>
      <c r="B1" s="152" t="s">
        <v>167</v>
      </c>
      <c r="C1" s="152"/>
      <c r="D1" s="152"/>
      <c r="E1" s="152"/>
      <c r="F1" s="152"/>
      <c r="G1" s="152"/>
      <c r="H1" s="152"/>
      <c r="I1" s="11"/>
      <c r="J1" s="11"/>
      <c r="K1" s="11"/>
      <c r="L1" s="11"/>
      <c r="M1" s="11"/>
    </row>
    <row r="2" spans="1:13" ht="14.25" thickBot="1" thickTop="1">
      <c r="A2" s="10"/>
      <c r="B2" s="13" t="s">
        <v>0</v>
      </c>
      <c r="C2" s="13"/>
      <c r="D2" s="13" t="s">
        <v>2</v>
      </c>
      <c r="E2" s="13" t="s">
        <v>137</v>
      </c>
      <c r="F2" s="149" t="s">
        <v>140</v>
      </c>
      <c r="G2" s="150"/>
      <c r="H2" s="151"/>
      <c r="I2" s="11"/>
      <c r="J2" s="11"/>
      <c r="K2" s="11"/>
      <c r="L2" s="11"/>
      <c r="M2" s="11"/>
    </row>
    <row r="3" spans="1:13" ht="13.5" thickTop="1">
      <c r="A3" s="10"/>
      <c r="B3" s="14" t="s">
        <v>1</v>
      </c>
      <c r="C3" s="14" t="s">
        <v>4</v>
      </c>
      <c r="D3" s="14" t="s">
        <v>3</v>
      </c>
      <c r="E3" s="15" t="s">
        <v>138</v>
      </c>
      <c r="F3" s="16"/>
      <c r="G3" s="14" t="s">
        <v>143</v>
      </c>
      <c r="H3" s="16"/>
      <c r="I3" s="11"/>
      <c r="J3" s="11"/>
      <c r="K3" s="11"/>
      <c r="L3" s="11"/>
      <c r="M3" s="11"/>
    </row>
    <row r="4" spans="1:13" ht="13.5" thickBot="1">
      <c r="A4" s="10"/>
      <c r="B4" s="17" t="s">
        <v>1</v>
      </c>
      <c r="C4" s="17"/>
      <c r="D4" s="17"/>
      <c r="E4" s="18" t="s">
        <v>139</v>
      </c>
      <c r="F4" s="17" t="s">
        <v>141</v>
      </c>
      <c r="G4" s="17" t="s">
        <v>144</v>
      </c>
      <c r="H4" s="17" t="s">
        <v>142</v>
      </c>
      <c r="I4" s="11"/>
      <c r="J4" s="11"/>
      <c r="K4" s="11"/>
      <c r="L4" s="11"/>
      <c r="M4" s="11"/>
    </row>
    <row r="5" spans="1:13" ht="14.25" thickBot="1" thickTop="1">
      <c r="A5" s="10"/>
      <c r="B5" s="19">
        <v>1</v>
      </c>
      <c r="C5" s="19">
        <v>2</v>
      </c>
      <c r="D5" s="19">
        <v>3</v>
      </c>
      <c r="E5" s="19">
        <v>4</v>
      </c>
      <c r="F5" s="20">
        <v>5</v>
      </c>
      <c r="G5" s="20">
        <v>6</v>
      </c>
      <c r="H5" s="20">
        <v>7</v>
      </c>
      <c r="I5" s="11"/>
      <c r="J5" s="11"/>
      <c r="K5" s="11"/>
      <c r="L5" s="11"/>
      <c r="M5" s="11"/>
    </row>
    <row r="6" spans="1:13" ht="13.5" thickTop="1">
      <c r="A6" s="10"/>
      <c r="B6" s="21"/>
      <c r="C6" s="22" t="s">
        <v>145</v>
      </c>
      <c r="D6" s="22"/>
      <c r="E6" s="22"/>
      <c r="F6" s="22"/>
      <c r="G6" s="22"/>
      <c r="H6" s="22"/>
      <c r="I6" s="11"/>
      <c r="J6" s="11"/>
      <c r="K6" s="11"/>
      <c r="L6" s="11"/>
      <c r="M6" s="11"/>
    </row>
    <row r="7" spans="1:13" ht="12.75">
      <c r="A7" s="10"/>
      <c r="B7" s="23">
        <v>0</v>
      </c>
      <c r="C7" s="24" t="s">
        <v>146</v>
      </c>
      <c r="D7" s="25">
        <v>1</v>
      </c>
      <c r="E7" s="94">
        <v>0</v>
      </c>
      <c r="F7" s="94">
        <v>0</v>
      </c>
      <c r="G7" s="94">
        <v>0</v>
      </c>
      <c r="H7" s="26">
        <f aca="true" t="shared" si="0" ref="H7:H38">F7-G7</f>
        <v>0</v>
      </c>
      <c r="I7" s="11"/>
      <c r="J7" s="11"/>
      <c r="K7" s="11"/>
      <c r="L7" s="11"/>
      <c r="M7" s="11"/>
    </row>
    <row r="8" spans="1:13" ht="12.75">
      <c r="A8" s="10"/>
      <c r="B8" s="27"/>
      <c r="C8" s="28" t="s">
        <v>148</v>
      </c>
      <c r="D8" s="29">
        <f aca="true" t="shared" si="1" ref="D8:D39">D7+1</f>
        <v>2</v>
      </c>
      <c r="E8" s="26">
        <f>E9+E15+E23</f>
        <v>0</v>
      </c>
      <c r="F8" s="26">
        <f>F9+F15+F23</f>
        <v>0</v>
      </c>
      <c r="G8" s="26">
        <f>G9+G15+G23</f>
        <v>0</v>
      </c>
      <c r="H8" s="26">
        <f t="shared" si="0"/>
        <v>0</v>
      </c>
      <c r="I8" s="11"/>
      <c r="J8" s="11"/>
      <c r="K8" s="11"/>
      <c r="L8" s="11"/>
      <c r="M8" s="11"/>
    </row>
    <row r="9" spans="1:13" ht="12.75">
      <c r="A9" s="10"/>
      <c r="B9" s="30" t="s">
        <v>101</v>
      </c>
      <c r="C9" s="28" t="s">
        <v>149</v>
      </c>
      <c r="D9" s="29">
        <f t="shared" si="1"/>
        <v>3</v>
      </c>
      <c r="E9" s="26">
        <f>SUM(E10:E14)</f>
        <v>0</v>
      </c>
      <c r="F9" s="26">
        <f>SUM(F10:F14)</f>
        <v>0</v>
      </c>
      <c r="G9" s="26">
        <f>SUM(G10:G14)</f>
        <v>0</v>
      </c>
      <c r="H9" s="26">
        <f t="shared" si="0"/>
        <v>0</v>
      </c>
      <c r="I9" s="11"/>
      <c r="J9" s="11"/>
      <c r="K9" s="11"/>
      <c r="L9" s="11"/>
      <c r="M9" s="11"/>
    </row>
    <row r="10" spans="1:13" ht="12.75">
      <c r="A10" s="10"/>
      <c r="B10" s="31">
        <v>10</v>
      </c>
      <c r="C10" s="24" t="s">
        <v>150</v>
      </c>
      <c r="D10" s="25">
        <f t="shared" si="1"/>
        <v>4</v>
      </c>
      <c r="E10" s="94">
        <v>0</v>
      </c>
      <c r="F10" s="94">
        <v>0</v>
      </c>
      <c r="G10" s="94">
        <v>0</v>
      </c>
      <c r="H10" s="26">
        <f t="shared" si="0"/>
        <v>0</v>
      </c>
      <c r="I10" s="11"/>
      <c r="J10" s="11"/>
      <c r="K10" s="11"/>
      <c r="L10" s="11"/>
      <c r="M10" s="11"/>
    </row>
    <row r="11" spans="1:13" ht="12.75">
      <c r="A11" s="10"/>
      <c r="B11" s="31" t="s">
        <v>155</v>
      </c>
      <c r="C11" s="24" t="s">
        <v>151</v>
      </c>
      <c r="D11" s="25">
        <f t="shared" si="1"/>
        <v>5</v>
      </c>
      <c r="E11" s="94">
        <v>0</v>
      </c>
      <c r="F11" s="94">
        <v>0</v>
      </c>
      <c r="G11" s="94">
        <v>0</v>
      </c>
      <c r="H11" s="26">
        <f t="shared" si="0"/>
        <v>0</v>
      </c>
      <c r="I11" s="11"/>
      <c r="J11" s="11"/>
      <c r="K11" s="11"/>
      <c r="L11" s="11"/>
      <c r="M11" s="11"/>
    </row>
    <row r="12" spans="1:13" ht="12.75">
      <c r="A12" s="10"/>
      <c r="B12" s="31">
        <v>13</v>
      </c>
      <c r="C12" s="24" t="s">
        <v>152</v>
      </c>
      <c r="D12" s="25">
        <f t="shared" si="1"/>
        <v>6</v>
      </c>
      <c r="E12" s="94">
        <v>0</v>
      </c>
      <c r="F12" s="94">
        <v>0</v>
      </c>
      <c r="G12" s="94">
        <v>0</v>
      </c>
      <c r="H12" s="26">
        <f t="shared" si="0"/>
        <v>0</v>
      </c>
      <c r="I12" s="11"/>
      <c r="J12" s="11"/>
      <c r="K12" s="11"/>
      <c r="L12" s="11"/>
      <c r="M12" s="11"/>
    </row>
    <row r="13" spans="1:13" ht="12.75">
      <c r="A13" s="10"/>
      <c r="B13" s="31">
        <v>14</v>
      </c>
      <c r="C13" s="24" t="s">
        <v>153</v>
      </c>
      <c r="D13" s="25">
        <f t="shared" si="1"/>
        <v>7</v>
      </c>
      <c r="E13" s="94">
        <v>0</v>
      </c>
      <c r="F13" s="94">
        <v>0</v>
      </c>
      <c r="G13" s="94">
        <v>0</v>
      </c>
      <c r="H13" s="26">
        <f t="shared" si="0"/>
        <v>0</v>
      </c>
      <c r="I13" s="11"/>
      <c r="J13" s="11"/>
      <c r="K13" s="11"/>
      <c r="L13" s="11"/>
      <c r="M13" s="11"/>
    </row>
    <row r="14" spans="1:13" ht="12.75">
      <c r="A14" s="10"/>
      <c r="B14" s="31" t="s">
        <v>156</v>
      </c>
      <c r="C14" s="24" t="s">
        <v>154</v>
      </c>
      <c r="D14" s="25">
        <f t="shared" si="1"/>
        <v>8</v>
      </c>
      <c r="E14" s="94">
        <v>0</v>
      </c>
      <c r="F14" s="94">
        <v>0</v>
      </c>
      <c r="G14" s="94">
        <v>0</v>
      </c>
      <c r="H14" s="26">
        <f t="shared" si="0"/>
        <v>0</v>
      </c>
      <c r="I14" s="11"/>
      <c r="J14" s="11"/>
      <c r="K14" s="11"/>
      <c r="L14" s="11"/>
      <c r="M14" s="11"/>
    </row>
    <row r="15" spans="1:13" ht="12.75">
      <c r="A15" s="10"/>
      <c r="B15" s="30" t="s">
        <v>102</v>
      </c>
      <c r="C15" s="28" t="s">
        <v>157</v>
      </c>
      <c r="D15" s="29">
        <f t="shared" si="1"/>
        <v>9</v>
      </c>
      <c r="E15" s="26">
        <f>SUM(E16:E22)</f>
        <v>0</v>
      </c>
      <c r="F15" s="26">
        <f>SUM(F16:F22)</f>
        <v>0</v>
      </c>
      <c r="G15" s="26">
        <f>SUM(G16:G22)</f>
        <v>0</v>
      </c>
      <c r="H15" s="26">
        <f t="shared" si="0"/>
        <v>0</v>
      </c>
      <c r="I15" s="11"/>
      <c r="J15" s="11"/>
      <c r="K15" s="11"/>
      <c r="L15" s="11"/>
      <c r="M15" s="11"/>
    </row>
    <row r="16" spans="1:13" ht="12.75">
      <c r="A16" s="10"/>
      <c r="B16" s="31" t="s">
        <v>165</v>
      </c>
      <c r="C16" s="24" t="s">
        <v>158</v>
      </c>
      <c r="D16" s="25">
        <f t="shared" si="1"/>
        <v>10</v>
      </c>
      <c r="E16" s="94">
        <v>0</v>
      </c>
      <c r="F16" s="94">
        <v>0</v>
      </c>
      <c r="G16" s="94">
        <v>0</v>
      </c>
      <c r="H16" s="26">
        <f t="shared" si="0"/>
        <v>0</v>
      </c>
      <c r="I16" s="11"/>
      <c r="J16" s="11"/>
      <c r="K16" s="11"/>
      <c r="L16" s="11"/>
      <c r="M16" s="11"/>
    </row>
    <row r="17" spans="1:13" ht="12.75">
      <c r="A17" s="10"/>
      <c r="B17" s="31">
        <v>22</v>
      </c>
      <c r="C17" s="24" t="s">
        <v>159</v>
      </c>
      <c r="D17" s="25">
        <f t="shared" si="1"/>
        <v>11</v>
      </c>
      <c r="E17" s="94">
        <v>0</v>
      </c>
      <c r="F17" s="94">
        <v>0</v>
      </c>
      <c r="G17" s="94">
        <v>0</v>
      </c>
      <c r="H17" s="26">
        <f t="shared" si="0"/>
        <v>0</v>
      </c>
      <c r="I17" s="11"/>
      <c r="J17" s="11"/>
      <c r="K17" s="11"/>
      <c r="L17" s="11"/>
      <c r="M17" s="11"/>
    </row>
    <row r="18" spans="1:13" ht="12.75">
      <c r="A18" s="10"/>
      <c r="B18" s="31">
        <v>23</v>
      </c>
      <c r="C18" s="24" t="s">
        <v>160</v>
      </c>
      <c r="D18" s="25">
        <f t="shared" si="1"/>
        <v>12</v>
      </c>
      <c r="E18" s="94">
        <v>0</v>
      </c>
      <c r="F18" s="94">
        <v>0</v>
      </c>
      <c r="G18" s="94">
        <v>0</v>
      </c>
      <c r="H18" s="26">
        <f t="shared" si="0"/>
        <v>0</v>
      </c>
      <c r="I18" s="11"/>
      <c r="J18" s="11"/>
      <c r="K18" s="11"/>
      <c r="L18" s="11"/>
      <c r="M18" s="11"/>
    </row>
    <row r="19" spans="1:13" ht="12.75">
      <c r="A19" s="10"/>
      <c r="B19" s="31">
        <v>24</v>
      </c>
      <c r="C19" s="24" t="s">
        <v>161</v>
      </c>
      <c r="D19" s="25">
        <f t="shared" si="1"/>
        <v>13</v>
      </c>
      <c r="E19" s="94">
        <v>0</v>
      </c>
      <c r="F19" s="94">
        <v>0</v>
      </c>
      <c r="G19" s="94">
        <v>0</v>
      </c>
      <c r="H19" s="26">
        <f t="shared" si="0"/>
        <v>0</v>
      </c>
      <c r="I19" s="11"/>
      <c r="J19" s="11"/>
      <c r="K19" s="11"/>
      <c r="L19" s="11"/>
      <c r="M19" s="11"/>
    </row>
    <row r="20" spans="1:13" ht="12.75">
      <c r="A20" s="10"/>
      <c r="B20" s="31">
        <v>26</v>
      </c>
      <c r="C20" s="24" t="s">
        <v>162</v>
      </c>
      <c r="D20" s="25">
        <f t="shared" si="1"/>
        <v>14</v>
      </c>
      <c r="E20" s="94">
        <v>0</v>
      </c>
      <c r="F20" s="94">
        <v>0</v>
      </c>
      <c r="G20" s="94">
        <v>0</v>
      </c>
      <c r="H20" s="26">
        <f t="shared" si="0"/>
        <v>0</v>
      </c>
      <c r="I20" s="11"/>
      <c r="J20" s="11"/>
      <c r="K20" s="11"/>
      <c r="L20" s="11"/>
      <c r="M20" s="11"/>
    </row>
    <row r="21" spans="1:13" ht="12.75">
      <c r="A21" s="10"/>
      <c r="B21" s="31">
        <v>27</v>
      </c>
      <c r="C21" s="24" t="s">
        <v>163</v>
      </c>
      <c r="D21" s="25">
        <f t="shared" si="1"/>
        <v>15</v>
      </c>
      <c r="E21" s="94">
        <v>0</v>
      </c>
      <c r="F21" s="94">
        <v>0</v>
      </c>
      <c r="G21" s="94">
        <v>0</v>
      </c>
      <c r="H21" s="26">
        <f t="shared" si="0"/>
        <v>0</v>
      </c>
      <c r="I21" s="11"/>
      <c r="J21" s="11"/>
      <c r="K21" s="11"/>
      <c r="L21" s="11"/>
      <c r="M21" s="11"/>
    </row>
    <row r="22" spans="1:13" ht="12.75">
      <c r="A22" s="10"/>
      <c r="B22" s="31" t="s">
        <v>166</v>
      </c>
      <c r="C22" s="24" t="s">
        <v>164</v>
      </c>
      <c r="D22" s="25">
        <f t="shared" si="1"/>
        <v>16</v>
      </c>
      <c r="E22" s="94">
        <v>0</v>
      </c>
      <c r="F22" s="94">
        <v>0</v>
      </c>
      <c r="G22" s="94">
        <v>0</v>
      </c>
      <c r="H22" s="26">
        <f t="shared" si="0"/>
        <v>0</v>
      </c>
      <c r="I22" s="11"/>
      <c r="J22" s="11"/>
      <c r="K22" s="11"/>
      <c r="L22" s="11"/>
      <c r="M22" s="11"/>
    </row>
    <row r="23" spans="1:13" ht="12.75">
      <c r="A23" s="10"/>
      <c r="B23" s="30" t="s">
        <v>103</v>
      </c>
      <c r="C23" s="28" t="s">
        <v>175</v>
      </c>
      <c r="D23" s="29">
        <f t="shared" si="1"/>
        <v>17</v>
      </c>
      <c r="E23" s="26">
        <f>SUM(E24:E30)</f>
        <v>0</v>
      </c>
      <c r="F23" s="26">
        <f>SUM(F24:F30)</f>
        <v>0</v>
      </c>
      <c r="G23" s="26">
        <f>SUM(G24:G30)</f>
        <v>0</v>
      </c>
      <c r="H23" s="26">
        <f t="shared" si="0"/>
        <v>0</v>
      </c>
      <c r="I23" s="11"/>
      <c r="J23" s="11"/>
      <c r="K23" s="11"/>
      <c r="L23" s="11"/>
      <c r="M23" s="11"/>
    </row>
    <row r="24" spans="1:13" ht="12.75">
      <c r="A24" s="10"/>
      <c r="B24" s="31">
        <v>30</v>
      </c>
      <c r="C24" s="24" t="s">
        <v>168</v>
      </c>
      <c r="D24" s="25">
        <f t="shared" si="1"/>
        <v>18</v>
      </c>
      <c r="E24" s="94">
        <v>0</v>
      </c>
      <c r="F24" s="94">
        <v>0</v>
      </c>
      <c r="G24" s="94">
        <v>0</v>
      </c>
      <c r="H24" s="26">
        <f t="shared" si="0"/>
        <v>0</v>
      </c>
      <c r="I24" s="11"/>
      <c r="J24" s="11"/>
      <c r="K24" s="11"/>
      <c r="L24" s="11"/>
      <c r="M24" s="11"/>
    </row>
    <row r="25" spans="1:13" ht="12.75">
      <c r="A25" s="10"/>
      <c r="B25" s="31">
        <v>31</v>
      </c>
      <c r="C25" s="24" t="s">
        <v>169</v>
      </c>
      <c r="D25" s="25">
        <f t="shared" si="1"/>
        <v>19</v>
      </c>
      <c r="E25" s="94">
        <v>0</v>
      </c>
      <c r="F25" s="94">
        <v>0</v>
      </c>
      <c r="G25" s="94">
        <v>0</v>
      </c>
      <c r="H25" s="26">
        <f t="shared" si="0"/>
        <v>0</v>
      </c>
      <c r="I25" s="11"/>
      <c r="J25" s="11"/>
      <c r="K25" s="11"/>
      <c r="L25" s="11"/>
      <c r="M25" s="11"/>
    </row>
    <row r="26" spans="1:13" ht="12.75">
      <c r="A26" s="10"/>
      <c r="B26" s="31">
        <v>32</v>
      </c>
      <c r="C26" s="24" t="s">
        <v>170</v>
      </c>
      <c r="D26" s="25">
        <f t="shared" si="1"/>
        <v>20</v>
      </c>
      <c r="E26" s="94">
        <v>0</v>
      </c>
      <c r="F26" s="94">
        <v>0</v>
      </c>
      <c r="G26" s="94">
        <v>0</v>
      </c>
      <c r="H26" s="26">
        <f t="shared" si="0"/>
        <v>0</v>
      </c>
      <c r="I26" s="11"/>
      <c r="J26" s="11"/>
      <c r="K26" s="11"/>
      <c r="L26" s="11"/>
      <c r="M26" s="11"/>
    </row>
    <row r="27" spans="1:13" ht="12.75">
      <c r="A27" s="10"/>
      <c r="B27" s="31" t="s">
        <v>176</v>
      </c>
      <c r="C27" s="24" t="s">
        <v>171</v>
      </c>
      <c r="D27" s="25">
        <f t="shared" si="1"/>
        <v>21</v>
      </c>
      <c r="E27" s="94">
        <v>0</v>
      </c>
      <c r="F27" s="94">
        <v>0</v>
      </c>
      <c r="G27" s="94">
        <v>0</v>
      </c>
      <c r="H27" s="26">
        <f t="shared" si="0"/>
        <v>0</v>
      </c>
      <c r="I27" s="11"/>
      <c r="J27" s="11"/>
      <c r="K27" s="11"/>
      <c r="L27" s="11"/>
      <c r="M27" s="11"/>
    </row>
    <row r="28" spans="1:13" ht="12.75">
      <c r="A28" s="10"/>
      <c r="B28" s="31">
        <v>35</v>
      </c>
      <c r="C28" s="24" t="s">
        <v>172</v>
      </c>
      <c r="D28" s="25">
        <f t="shared" si="1"/>
        <v>22</v>
      </c>
      <c r="E28" s="94">
        <v>0</v>
      </c>
      <c r="F28" s="94">
        <v>0</v>
      </c>
      <c r="G28" s="94">
        <v>0</v>
      </c>
      <c r="H28" s="26">
        <f t="shared" si="0"/>
        <v>0</v>
      </c>
      <c r="I28" s="11"/>
      <c r="J28" s="11"/>
      <c r="K28" s="11"/>
      <c r="L28" s="11"/>
      <c r="M28" s="11"/>
    </row>
    <row r="29" spans="1:13" ht="12.75">
      <c r="A29" s="10"/>
      <c r="B29" s="31">
        <v>36</v>
      </c>
      <c r="C29" s="24" t="s">
        <v>173</v>
      </c>
      <c r="D29" s="25">
        <f t="shared" si="1"/>
        <v>23</v>
      </c>
      <c r="E29" s="94">
        <v>0</v>
      </c>
      <c r="F29" s="94">
        <v>0</v>
      </c>
      <c r="G29" s="94">
        <v>0</v>
      </c>
      <c r="H29" s="26">
        <f t="shared" si="0"/>
        <v>0</v>
      </c>
      <c r="I29" s="11"/>
      <c r="J29" s="11"/>
      <c r="K29" s="11"/>
      <c r="L29" s="11"/>
      <c r="M29" s="11"/>
    </row>
    <row r="30" spans="1:13" ht="12.75">
      <c r="A30" s="10"/>
      <c r="B30" s="31">
        <v>39</v>
      </c>
      <c r="C30" s="24" t="s">
        <v>174</v>
      </c>
      <c r="D30" s="25">
        <f t="shared" si="1"/>
        <v>24</v>
      </c>
      <c r="E30" s="94">
        <v>0</v>
      </c>
      <c r="F30" s="94">
        <v>0</v>
      </c>
      <c r="G30" s="94">
        <v>0</v>
      </c>
      <c r="H30" s="26">
        <f t="shared" si="0"/>
        <v>0</v>
      </c>
      <c r="I30" s="11"/>
      <c r="J30" s="11"/>
      <c r="K30" s="11"/>
      <c r="L30" s="11"/>
      <c r="M30" s="11"/>
    </row>
    <row r="31" spans="1:13" ht="12.75">
      <c r="A31" s="10"/>
      <c r="B31" s="27"/>
      <c r="C31" s="28" t="s">
        <v>177</v>
      </c>
      <c r="D31" s="29">
        <f t="shared" si="1"/>
        <v>25</v>
      </c>
      <c r="E31" s="26">
        <f>SUM(E32,E38,E50)</f>
        <v>0</v>
      </c>
      <c r="F31" s="26">
        <f>SUM(F32,F38,F50)</f>
        <v>0</v>
      </c>
      <c r="G31" s="26">
        <f>SUM(G32,G38,G50)</f>
        <v>0</v>
      </c>
      <c r="H31" s="26">
        <f t="shared" si="0"/>
        <v>0</v>
      </c>
      <c r="I31" s="11"/>
      <c r="J31" s="11"/>
      <c r="K31" s="11"/>
      <c r="L31" s="11"/>
      <c r="M31" s="11"/>
    </row>
    <row r="32" spans="1:13" ht="12.75">
      <c r="A32" s="10"/>
      <c r="B32" s="30" t="s">
        <v>101</v>
      </c>
      <c r="C32" s="28" t="s">
        <v>178</v>
      </c>
      <c r="D32" s="29">
        <f t="shared" si="1"/>
        <v>26</v>
      </c>
      <c r="E32" s="26">
        <f>SUM(E33:E37)</f>
        <v>0</v>
      </c>
      <c r="F32" s="26">
        <f>SUM(F33:F37)</f>
        <v>0</v>
      </c>
      <c r="G32" s="26">
        <f>SUM(G33:G37)</f>
        <v>0</v>
      </c>
      <c r="H32" s="26">
        <f t="shared" si="0"/>
        <v>0</v>
      </c>
      <c r="I32" s="11"/>
      <c r="J32" s="11"/>
      <c r="K32" s="11"/>
      <c r="L32" s="11"/>
      <c r="M32" s="11"/>
    </row>
    <row r="33" spans="1:13" ht="12.75">
      <c r="A33" s="10"/>
      <c r="B33" s="23">
        <v>10</v>
      </c>
      <c r="C33" s="24" t="s">
        <v>179</v>
      </c>
      <c r="D33" s="25">
        <f t="shared" si="1"/>
        <v>27</v>
      </c>
      <c r="E33" s="94">
        <v>0</v>
      </c>
      <c r="F33" s="94">
        <v>0</v>
      </c>
      <c r="G33" s="94">
        <v>0</v>
      </c>
      <c r="H33" s="26">
        <f t="shared" si="0"/>
        <v>0</v>
      </c>
      <c r="I33" s="11"/>
      <c r="J33" s="11"/>
      <c r="K33" s="11"/>
      <c r="L33" s="11"/>
      <c r="M33" s="11"/>
    </row>
    <row r="34" spans="1:13" ht="12.75">
      <c r="A34" s="10"/>
      <c r="B34" s="23">
        <v>11</v>
      </c>
      <c r="C34" s="24" t="s">
        <v>180</v>
      </c>
      <c r="D34" s="25">
        <f t="shared" si="1"/>
        <v>28</v>
      </c>
      <c r="E34" s="94">
        <v>0</v>
      </c>
      <c r="F34" s="94">
        <v>0</v>
      </c>
      <c r="G34" s="94">
        <v>0</v>
      </c>
      <c r="H34" s="26">
        <f t="shared" si="0"/>
        <v>0</v>
      </c>
      <c r="I34" s="11"/>
      <c r="J34" s="11"/>
      <c r="K34" s="11"/>
      <c r="L34" s="11"/>
      <c r="M34" s="11"/>
    </row>
    <row r="35" spans="1:13" ht="12.75">
      <c r="A35" s="10"/>
      <c r="B35" s="23">
        <v>12</v>
      </c>
      <c r="C35" s="24" t="s">
        <v>181</v>
      </c>
      <c r="D35" s="25">
        <f t="shared" si="1"/>
        <v>29</v>
      </c>
      <c r="E35" s="94">
        <v>0</v>
      </c>
      <c r="F35" s="94">
        <v>0</v>
      </c>
      <c r="G35" s="94">
        <v>0</v>
      </c>
      <c r="H35" s="26">
        <f t="shared" si="0"/>
        <v>0</v>
      </c>
      <c r="I35" s="11"/>
      <c r="J35" s="11"/>
      <c r="K35" s="11"/>
      <c r="L35" s="11"/>
      <c r="M35" s="11"/>
    </row>
    <row r="36" spans="1:13" ht="12.75">
      <c r="A36" s="10"/>
      <c r="B36" s="23">
        <v>13</v>
      </c>
      <c r="C36" s="24" t="s">
        <v>182</v>
      </c>
      <c r="D36" s="25">
        <f t="shared" si="1"/>
        <v>30</v>
      </c>
      <c r="E36" s="94">
        <v>0</v>
      </c>
      <c r="F36" s="94">
        <v>0</v>
      </c>
      <c r="G36" s="94">
        <v>0</v>
      </c>
      <c r="H36" s="26">
        <f t="shared" si="0"/>
        <v>0</v>
      </c>
      <c r="I36" s="11"/>
      <c r="J36" s="11"/>
      <c r="K36" s="11"/>
      <c r="L36" s="11"/>
      <c r="M36" s="11"/>
    </row>
    <row r="37" spans="1:13" ht="12.75">
      <c r="A37" s="10"/>
      <c r="B37" s="23">
        <v>14</v>
      </c>
      <c r="C37" s="24" t="s">
        <v>183</v>
      </c>
      <c r="D37" s="25">
        <f t="shared" si="1"/>
        <v>31</v>
      </c>
      <c r="E37" s="94">
        <v>0</v>
      </c>
      <c r="F37" s="94">
        <v>0</v>
      </c>
      <c r="G37" s="94">
        <v>0</v>
      </c>
      <c r="H37" s="26">
        <f t="shared" si="0"/>
        <v>0</v>
      </c>
      <c r="I37" s="11"/>
      <c r="J37" s="11"/>
      <c r="K37" s="11"/>
      <c r="L37" s="11"/>
      <c r="M37" s="11"/>
    </row>
    <row r="38" spans="1:13" ht="12.75">
      <c r="A38" s="10"/>
      <c r="B38" s="30" t="s">
        <v>102</v>
      </c>
      <c r="C38" s="28" t="s">
        <v>184</v>
      </c>
      <c r="D38" s="29">
        <f t="shared" si="1"/>
        <v>32</v>
      </c>
      <c r="E38" s="26">
        <f>SUM(E39,E44)</f>
        <v>0</v>
      </c>
      <c r="F38" s="26">
        <f>SUM(F39,F44)</f>
        <v>0</v>
      </c>
      <c r="G38" s="26">
        <f>SUM(G39,G44)</f>
        <v>0</v>
      </c>
      <c r="H38" s="26">
        <f t="shared" si="0"/>
        <v>0</v>
      </c>
      <c r="I38" s="11"/>
      <c r="J38" s="11"/>
      <c r="K38" s="11"/>
      <c r="L38" s="11"/>
      <c r="M38" s="11"/>
    </row>
    <row r="39" spans="1:13" ht="12.75">
      <c r="A39" s="10"/>
      <c r="B39" s="32"/>
      <c r="C39" s="28" t="s">
        <v>185</v>
      </c>
      <c r="D39" s="29">
        <f t="shared" si="1"/>
        <v>33</v>
      </c>
      <c r="E39" s="26">
        <f>SUM(E40:E43)</f>
        <v>0</v>
      </c>
      <c r="F39" s="26">
        <f>SUM(F40:F43)</f>
        <v>0</v>
      </c>
      <c r="G39" s="26">
        <f>SUM(G40:G43)</f>
        <v>0</v>
      </c>
      <c r="H39" s="26">
        <f aca="true" t="shared" si="2" ref="H39:H61">F39-G39</f>
        <v>0</v>
      </c>
      <c r="I39" s="11"/>
      <c r="J39" s="11"/>
      <c r="K39" s="11"/>
      <c r="L39" s="11"/>
      <c r="M39" s="11"/>
    </row>
    <row r="40" spans="1:13" ht="12.75">
      <c r="A40" s="10"/>
      <c r="B40" s="23">
        <v>200</v>
      </c>
      <c r="C40" s="24" t="s">
        <v>186</v>
      </c>
      <c r="D40" s="25">
        <f aca="true" t="shared" si="3" ref="D40:D61">D39+1</f>
        <v>34</v>
      </c>
      <c r="E40" s="94">
        <v>0</v>
      </c>
      <c r="F40" s="94">
        <v>0</v>
      </c>
      <c r="G40" s="94">
        <v>0</v>
      </c>
      <c r="H40" s="26">
        <f t="shared" si="2"/>
        <v>0</v>
      </c>
      <c r="I40" s="11"/>
      <c r="J40" s="11"/>
      <c r="K40" s="11"/>
      <c r="L40" s="11"/>
      <c r="M40" s="11"/>
    </row>
    <row r="41" spans="1:13" ht="12.75">
      <c r="A41" s="10"/>
      <c r="B41" s="23" t="s">
        <v>190</v>
      </c>
      <c r="C41" s="24" t="s">
        <v>187</v>
      </c>
      <c r="D41" s="25">
        <f t="shared" si="3"/>
        <v>35</v>
      </c>
      <c r="E41" s="94">
        <v>0</v>
      </c>
      <c r="F41" s="94">
        <v>0</v>
      </c>
      <c r="G41" s="94">
        <v>0</v>
      </c>
      <c r="H41" s="26">
        <f t="shared" si="2"/>
        <v>0</v>
      </c>
      <c r="I41" s="11"/>
      <c r="J41" s="11"/>
      <c r="K41" s="11"/>
      <c r="L41" s="11"/>
      <c r="M41" s="11"/>
    </row>
    <row r="42" spans="1:13" ht="12.75">
      <c r="A42" s="10"/>
      <c r="B42" s="23">
        <v>21</v>
      </c>
      <c r="C42" s="24" t="s">
        <v>188</v>
      </c>
      <c r="D42" s="25">
        <f t="shared" si="3"/>
        <v>36</v>
      </c>
      <c r="E42" s="94">
        <v>0</v>
      </c>
      <c r="F42" s="94">
        <v>0</v>
      </c>
      <c r="G42" s="94">
        <v>0</v>
      </c>
      <c r="H42" s="26">
        <f t="shared" si="2"/>
        <v>0</v>
      </c>
      <c r="I42" s="11"/>
      <c r="J42" s="11"/>
      <c r="K42" s="11"/>
      <c r="L42" s="11"/>
      <c r="M42" s="11"/>
    </row>
    <row r="43" spans="1:13" ht="12.75">
      <c r="A43" s="10"/>
      <c r="B43" s="23">
        <v>22</v>
      </c>
      <c r="C43" s="24" t="s">
        <v>189</v>
      </c>
      <c r="D43" s="25">
        <f t="shared" si="3"/>
        <v>37</v>
      </c>
      <c r="E43" s="94">
        <v>0</v>
      </c>
      <c r="F43" s="94">
        <v>0</v>
      </c>
      <c r="G43" s="94">
        <v>0</v>
      </c>
      <c r="H43" s="26">
        <f t="shared" si="2"/>
        <v>0</v>
      </c>
      <c r="I43" s="11"/>
      <c r="J43" s="11"/>
      <c r="K43" s="11"/>
      <c r="L43" s="11"/>
      <c r="M43" s="11"/>
    </row>
    <row r="44" spans="1:13" ht="12.75">
      <c r="A44" s="10"/>
      <c r="B44" s="32"/>
      <c r="C44" s="28" t="s">
        <v>191</v>
      </c>
      <c r="D44" s="29">
        <f t="shared" si="3"/>
        <v>38</v>
      </c>
      <c r="E44" s="26">
        <f>SUM(E45:E49)</f>
        <v>0</v>
      </c>
      <c r="F44" s="26">
        <f>SUM(F45:F49)</f>
        <v>0</v>
      </c>
      <c r="G44" s="26">
        <f>SUM(G45:G49)</f>
        <v>0</v>
      </c>
      <c r="H44" s="26">
        <f t="shared" si="2"/>
        <v>0</v>
      </c>
      <c r="I44" s="11"/>
      <c r="J44" s="11"/>
      <c r="K44" s="11"/>
      <c r="L44" s="11"/>
      <c r="M44" s="11"/>
    </row>
    <row r="45" spans="1:13" ht="12.75">
      <c r="A45" s="10"/>
      <c r="B45" s="23">
        <v>230</v>
      </c>
      <c r="C45" s="24" t="s">
        <v>192</v>
      </c>
      <c r="D45" s="25">
        <f t="shared" si="3"/>
        <v>39</v>
      </c>
      <c r="E45" s="94">
        <v>0</v>
      </c>
      <c r="F45" s="94">
        <v>0</v>
      </c>
      <c r="G45" s="94">
        <v>0</v>
      </c>
      <c r="H45" s="26">
        <f t="shared" si="2"/>
        <v>0</v>
      </c>
      <c r="I45" s="11"/>
      <c r="J45" s="11"/>
      <c r="K45" s="11"/>
      <c r="L45" s="11"/>
      <c r="M45" s="11"/>
    </row>
    <row r="46" spans="1:13" ht="12.75">
      <c r="A46" s="10"/>
      <c r="B46" s="23" t="s">
        <v>201</v>
      </c>
      <c r="C46" s="24" t="s">
        <v>193</v>
      </c>
      <c r="D46" s="25">
        <f t="shared" si="3"/>
        <v>40</v>
      </c>
      <c r="E46" s="94">
        <v>0</v>
      </c>
      <c r="F46" s="94">
        <v>0</v>
      </c>
      <c r="G46" s="94">
        <v>0</v>
      </c>
      <c r="H46" s="26">
        <f t="shared" si="2"/>
        <v>0</v>
      </c>
      <c r="I46" s="11"/>
      <c r="J46" s="11"/>
      <c r="K46" s="11"/>
      <c r="L46" s="11"/>
      <c r="M46" s="11"/>
    </row>
    <row r="47" spans="1:13" ht="12.75">
      <c r="A47" s="10"/>
      <c r="B47" s="23" t="s">
        <v>202</v>
      </c>
      <c r="C47" s="24" t="s">
        <v>194</v>
      </c>
      <c r="D47" s="25">
        <f t="shared" si="3"/>
        <v>41</v>
      </c>
      <c r="E47" s="94">
        <v>0</v>
      </c>
      <c r="F47" s="94">
        <v>0</v>
      </c>
      <c r="G47" s="94">
        <v>0</v>
      </c>
      <c r="H47" s="26">
        <f t="shared" si="2"/>
        <v>0</v>
      </c>
      <c r="I47" s="11"/>
      <c r="J47" s="11"/>
      <c r="K47" s="11"/>
      <c r="L47" s="11"/>
      <c r="M47" s="11"/>
    </row>
    <row r="48" spans="1:13" ht="12.75">
      <c r="A48" s="10"/>
      <c r="B48" s="23">
        <v>236</v>
      </c>
      <c r="C48" s="24" t="s">
        <v>195</v>
      </c>
      <c r="D48" s="25">
        <f t="shared" si="3"/>
        <v>42</v>
      </c>
      <c r="E48" s="94">
        <v>0</v>
      </c>
      <c r="F48" s="94">
        <v>0</v>
      </c>
      <c r="G48" s="94">
        <v>0</v>
      </c>
      <c r="H48" s="26">
        <f t="shared" si="2"/>
        <v>0</v>
      </c>
      <c r="I48" s="11"/>
      <c r="J48" s="11"/>
      <c r="K48" s="11"/>
      <c r="L48" s="11"/>
      <c r="M48" s="11"/>
    </row>
    <row r="49" spans="1:13" ht="12.75">
      <c r="A49" s="10"/>
      <c r="B49" s="23">
        <v>239</v>
      </c>
      <c r="C49" s="24" t="s">
        <v>196</v>
      </c>
      <c r="D49" s="25">
        <f t="shared" si="3"/>
        <v>43</v>
      </c>
      <c r="E49" s="94">
        <v>0</v>
      </c>
      <c r="F49" s="94">
        <v>0</v>
      </c>
      <c r="G49" s="94">
        <v>0</v>
      </c>
      <c r="H49" s="26">
        <f t="shared" si="2"/>
        <v>0</v>
      </c>
      <c r="I49" s="11"/>
      <c r="J49" s="11"/>
      <c r="K49" s="11"/>
      <c r="L49" s="11"/>
      <c r="M49" s="11"/>
    </row>
    <row r="50" spans="1:13" ht="12.75">
      <c r="A50" s="10"/>
      <c r="B50" s="30" t="s">
        <v>103</v>
      </c>
      <c r="C50" s="28" t="s">
        <v>197</v>
      </c>
      <c r="D50" s="29">
        <f t="shared" si="3"/>
        <v>44</v>
      </c>
      <c r="E50" s="26">
        <f>SUM(E51:E52)</f>
        <v>0</v>
      </c>
      <c r="F50" s="26">
        <f>SUM(F51:F52)</f>
        <v>0</v>
      </c>
      <c r="G50" s="26">
        <f>SUM(G51:G52)</f>
        <v>0</v>
      </c>
      <c r="H50" s="26">
        <f t="shared" si="2"/>
        <v>0</v>
      </c>
      <c r="I50" s="11"/>
      <c r="J50" s="11"/>
      <c r="K50" s="11"/>
      <c r="L50" s="11"/>
      <c r="M50" s="11"/>
    </row>
    <row r="51" spans="1:13" ht="12.75">
      <c r="A51" s="10"/>
      <c r="B51" s="23">
        <v>240</v>
      </c>
      <c r="C51" s="24" t="s">
        <v>198</v>
      </c>
      <c r="D51" s="25">
        <f t="shared" si="3"/>
        <v>45</v>
      </c>
      <c r="E51" s="94">
        <v>0</v>
      </c>
      <c r="F51" s="94">
        <v>0</v>
      </c>
      <c r="G51" s="94">
        <v>0</v>
      </c>
      <c r="H51" s="26">
        <f t="shared" si="2"/>
        <v>0</v>
      </c>
      <c r="I51" s="11"/>
      <c r="J51" s="11"/>
      <c r="K51" s="11"/>
      <c r="L51" s="11"/>
      <c r="M51" s="11"/>
    </row>
    <row r="52" spans="1:13" ht="12.75">
      <c r="A52" s="10"/>
      <c r="B52" s="23" t="s">
        <v>200</v>
      </c>
      <c r="C52" s="24" t="s">
        <v>199</v>
      </c>
      <c r="D52" s="25">
        <f t="shared" si="3"/>
        <v>46</v>
      </c>
      <c r="E52" s="94">
        <v>0</v>
      </c>
      <c r="F52" s="94">
        <v>0</v>
      </c>
      <c r="G52" s="94">
        <v>0</v>
      </c>
      <c r="H52" s="26">
        <f t="shared" si="2"/>
        <v>0</v>
      </c>
      <c r="I52" s="11"/>
      <c r="J52" s="11"/>
      <c r="K52" s="11"/>
      <c r="L52" s="11"/>
      <c r="M52" s="11"/>
    </row>
    <row r="53" spans="1:13" ht="12.75">
      <c r="A53" s="10"/>
      <c r="B53" s="23">
        <v>28</v>
      </c>
      <c r="C53" s="24" t="s">
        <v>203</v>
      </c>
      <c r="D53" s="25">
        <f t="shared" si="3"/>
        <v>47</v>
      </c>
      <c r="E53" s="94">
        <v>0</v>
      </c>
      <c r="F53" s="94">
        <v>0</v>
      </c>
      <c r="G53" s="94">
        <v>0</v>
      </c>
      <c r="H53" s="26">
        <f t="shared" si="2"/>
        <v>0</v>
      </c>
      <c r="I53" s="11"/>
      <c r="J53" s="11"/>
      <c r="K53" s="11"/>
      <c r="L53" s="11"/>
      <c r="M53" s="11"/>
    </row>
    <row r="54" spans="1:13" ht="12.75">
      <c r="A54" s="10"/>
      <c r="B54" s="32"/>
      <c r="C54" s="28" t="s">
        <v>204</v>
      </c>
      <c r="D54" s="29">
        <f t="shared" si="3"/>
        <v>48</v>
      </c>
      <c r="E54" s="26">
        <f>SUM(E7:E8,E31,E53)</f>
        <v>0</v>
      </c>
      <c r="F54" s="26">
        <f>SUM(F7:F8,F31,F53)</f>
        <v>0</v>
      </c>
      <c r="G54" s="26">
        <f>SUM(G7:G8,G31,G53)</f>
        <v>0</v>
      </c>
      <c r="H54" s="26">
        <f t="shared" si="2"/>
        <v>0</v>
      </c>
      <c r="I54" s="11"/>
      <c r="J54" s="11"/>
      <c r="K54" s="11"/>
      <c r="L54" s="11"/>
      <c r="M54" s="11"/>
    </row>
    <row r="55" spans="1:13" ht="12.75">
      <c r="A55" s="10"/>
      <c r="B55" s="32">
        <v>29</v>
      </c>
      <c r="C55" s="28" t="s">
        <v>205</v>
      </c>
      <c r="D55" s="29">
        <f t="shared" si="3"/>
        <v>49</v>
      </c>
      <c r="E55" s="26">
        <f>SUM(E56:E57)</f>
        <v>0</v>
      </c>
      <c r="F55" s="26">
        <f>SUM(F56:F57)</f>
        <v>0</v>
      </c>
      <c r="G55" s="26">
        <f>SUM(G56:G57)</f>
        <v>0</v>
      </c>
      <c r="H55" s="26">
        <f t="shared" si="2"/>
        <v>0</v>
      </c>
      <c r="I55" s="11"/>
      <c r="J55" s="11"/>
      <c r="K55" s="11"/>
      <c r="L55" s="11"/>
      <c r="M55" s="11"/>
    </row>
    <row r="56" spans="1:13" ht="12.75">
      <c r="A56" s="10"/>
      <c r="B56" s="33" t="s">
        <v>231</v>
      </c>
      <c r="C56" s="24" t="s">
        <v>206</v>
      </c>
      <c r="D56" s="25">
        <f t="shared" si="3"/>
        <v>50</v>
      </c>
      <c r="E56" s="94">
        <v>0</v>
      </c>
      <c r="F56" s="94">
        <v>0</v>
      </c>
      <c r="G56" s="94">
        <v>0</v>
      </c>
      <c r="H56" s="26">
        <f t="shared" si="2"/>
        <v>0</v>
      </c>
      <c r="I56" s="11"/>
      <c r="J56" s="11"/>
      <c r="K56" s="11"/>
      <c r="L56" s="11"/>
      <c r="M56" s="11"/>
    </row>
    <row r="57" spans="1:13" ht="12.75">
      <c r="A57" s="10"/>
      <c r="B57" s="33" t="s">
        <v>230</v>
      </c>
      <c r="C57" s="24" t="s">
        <v>207</v>
      </c>
      <c r="D57" s="25">
        <f t="shared" si="3"/>
        <v>51</v>
      </c>
      <c r="E57" s="94">
        <v>0</v>
      </c>
      <c r="F57" s="94">
        <v>0</v>
      </c>
      <c r="G57" s="94">
        <v>0</v>
      </c>
      <c r="H57" s="26">
        <f t="shared" si="2"/>
        <v>0</v>
      </c>
      <c r="I57" s="11"/>
      <c r="J57" s="11"/>
      <c r="K57" s="11"/>
      <c r="L57" s="11"/>
      <c r="M57" s="11"/>
    </row>
    <row r="58" spans="1:13" ht="12.75">
      <c r="A58" s="10"/>
      <c r="B58" s="32"/>
      <c r="C58" s="28" t="s">
        <v>208</v>
      </c>
      <c r="D58" s="29">
        <f t="shared" si="3"/>
        <v>52</v>
      </c>
      <c r="E58" s="26">
        <f>SUM(E54:E55)</f>
        <v>0</v>
      </c>
      <c r="F58" s="26">
        <f>SUM(F54:F55)</f>
        <v>0</v>
      </c>
      <c r="G58" s="26">
        <f>SUM(G54:G55)</f>
        <v>0</v>
      </c>
      <c r="H58" s="26">
        <f t="shared" si="2"/>
        <v>0</v>
      </c>
      <c r="I58" s="11"/>
      <c r="J58" s="11"/>
      <c r="K58" s="11"/>
      <c r="L58" s="11"/>
      <c r="M58" s="11"/>
    </row>
    <row r="59" spans="1:13" ht="12.75">
      <c r="A59" s="10"/>
      <c r="B59" s="23">
        <v>80</v>
      </c>
      <c r="C59" s="24" t="s">
        <v>209</v>
      </c>
      <c r="D59" s="25">
        <f t="shared" si="3"/>
        <v>53</v>
      </c>
      <c r="E59" s="94">
        <v>0</v>
      </c>
      <c r="F59" s="94">
        <v>0</v>
      </c>
      <c r="G59" s="94">
        <v>0</v>
      </c>
      <c r="H59" s="26">
        <f t="shared" si="2"/>
        <v>0</v>
      </c>
      <c r="I59" s="11"/>
      <c r="J59" s="11"/>
      <c r="K59" s="11"/>
      <c r="L59" s="11"/>
      <c r="M59" s="11"/>
    </row>
    <row r="60" spans="1:13" ht="12.75">
      <c r="A60" s="10"/>
      <c r="B60" s="32"/>
      <c r="C60" s="28" t="s">
        <v>210</v>
      </c>
      <c r="D60" s="29">
        <f t="shared" si="3"/>
        <v>54</v>
      </c>
      <c r="E60" s="26">
        <f>SUM(E58:E59)</f>
        <v>0</v>
      </c>
      <c r="F60" s="26">
        <f>SUM(F58:F59)</f>
        <v>0</v>
      </c>
      <c r="G60" s="26">
        <f>SUM(G58:G59)</f>
        <v>0</v>
      </c>
      <c r="H60" s="26">
        <f t="shared" si="2"/>
        <v>0</v>
      </c>
      <c r="I60" s="11"/>
      <c r="J60" s="11"/>
      <c r="K60" s="11"/>
      <c r="L60" s="11"/>
      <c r="M60" s="11"/>
    </row>
    <row r="61" spans="1:13" ht="12.75">
      <c r="A61" s="10"/>
      <c r="B61" s="23">
        <v>88</v>
      </c>
      <c r="C61" s="24" t="s">
        <v>211</v>
      </c>
      <c r="D61" s="25">
        <f t="shared" si="3"/>
        <v>55</v>
      </c>
      <c r="E61" s="94">
        <v>0</v>
      </c>
      <c r="F61" s="94">
        <v>0</v>
      </c>
      <c r="G61" s="94">
        <v>0</v>
      </c>
      <c r="H61" s="26">
        <f t="shared" si="2"/>
        <v>0</v>
      </c>
      <c r="I61" s="11"/>
      <c r="J61" s="11"/>
      <c r="K61" s="11"/>
      <c r="L61" s="11"/>
      <c r="M61" s="11"/>
    </row>
    <row r="62" spans="1:13" ht="12.75">
      <c r="A62" s="10"/>
      <c r="B62" s="32"/>
      <c r="C62" s="28" t="s">
        <v>147</v>
      </c>
      <c r="D62" s="28"/>
      <c r="E62" s="28"/>
      <c r="F62" s="28"/>
      <c r="G62" s="28"/>
      <c r="H62" s="28"/>
      <c r="I62" s="11"/>
      <c r="J62" s="11"/>
      <c r="K62" s="11"/>
      <c r="L62" s="11"/>
      <c r="M62" s="11"/>
    </row>
    <row r="63" spans="1:13" ht="12.75">
      <c r="A63" s="10"/>
      <c r="B63" s="32"/>
      <c r="C63" s="28" t="s">
        <v>212</v>
      </c>
      <c r="D63" s="29">
        <v>101</v>
      </c>
      <c r="E63" s="26">
        <f>SUM(E64,E73:E75,E78:E79)</f>
        <v>0</v>
      </c>
      <c r="F63" s="26">
        <f>SUM(F64,F73:F75,F78:F79)</f>
        <v>0</v>
      </c>
      <c r="G63" s="26">
        <f>SUM(G64,G73:G75,G78:G79)</f>
        <v>0</v>
      </c>
      <c r="H63" s="26">
        <f aca="true" t="shared" si="4" ref="H63:H70">F63-G63</f>
        <v>0</v>
      </c>
      <c r="I63" s="11"/>
      <c r="J63" s="11"/>
      <c r="K63" s="11"/>
      <c r="L63" s="11"/>
      <c r="M63" s="11"/>
    </row>
    <row r="64" spans="1:13" ht="12.75">
      <c r="A64" s="10"/>
      <c r="B64" s="30" t="s">
        <v>101</v>
      </c>
      <c r="C64" s="28" t="s">
        <v>213</v>
      </c>
      <c r="D64" s="29">
        <f aca="true" t="shared" si="5" ref="D64:D79">D63+1</f>
        <v>102</v>
      </c>
      <c r="E64" s="26">
        <f>SUM(E65:E72)</f>
        <v>0</v>
      </c>
      <c r="F64" s="26">
        <f>SUM(F65:F72)</f>
        <v>0</v>
      </c>
      <c r="G64" s="26">
        <f>SUM(G65:G72)</f>
        <v>0</v>
      </c>
      <c r="H64" s="26">
        <f t="shared" si="4"/>
        <v>0</v>
      </c>
      <c r="I64" s="11"/>
      <c r="J64" s="11"/>
      <c r="K64" s="11"/>
      <c r="L64" s="11"/>
      <c r="M64" s="11"/>
    </row>
    <row r="65" spans="1:13" ht="12.75">
      <c r="A65" s="10"/>
      <c r="B65" s="23">
        <v>300</v>
      </c>
      <c r="C65" s="24" t="s">
        <v>214</v>
      </c>
      <c r="D65" s="25">
        <f t="shared" si="5"/>
        <v>103</v>
      </c>
      <c r="E65" s="94">
        <v>0</v>
      </c>
      <c r="F65" s="94">
        <v>0</v>
      </c>
      <c r="G65" s="94">
        <v>0</v>
      </c>
      <c r="H65" s="26">
        <f t="shared" si="4"/>
        <v>0</v>
      </c>
      <c r="I65" s="11"/>
      <c r="J65" s="11"/>
      <c r="K65" s="11"/>
      <c r="L65" s="11"/>
      <c r="M65" s="11"/>
    </row>
    <row r="66" spans="1:13" ht="12.75">
      <c r="A66" s="10"/>
      <c r="B66" s="23">
        <v>301</v>
      </c>
      <c r="C66" s="24" t="s">
        <v>215</v>
      </c>
      <c r="D66" s="25">
        <f t="shared" si="5"/>
        <v>104</v>
      </c>
      <c r="E66" s="94">
        <v>0</v>
      </c>
      <c r="F66" s="94">
        <v>0</v>
      </c>
      <c r="G66" s="94">
        <v>0</v>
      </c>
      <c r="H66" s="26">
        <f t="shared" si="4"/>
        <v>0</v>
      </c>
      <c r="I66" s="11"/>
      <c r="J66" s="11"/>
      <c r="K66" s="11"/>
      <c r="L66" s="11"/>
      <c r="M66" s="11"/>
    </row>
    <row r="67" spans="1:13" ht="12.75">
      <c r="A67" s="10"/>
      <c r="B67" s="23">
        <v>302</v>
      </c>
      <c r="C67" s="24" t="s">
        <v>216</v>
      </c>
      <c r="D67" s="25">
        <f t="shared" si="5"/>
        <v>105</v>
      </c>
      <c r="E67" s="94">
        <v>0</v>
      </c>
      <c r="F67" s="94">
        <v>0</v>
      </c>
      <c r="G67" s="94">
        <v>0</v>
      </c>
      <c r="H67" s="26">
        <f t="shared" si="4"/>
        <v>0</v>
      </c>
      <c r="I67" s="11"/>
      <c r="J67" s="11"/>
      <c r="K67" s="11"/>
      <c r="L67" s="11"/>
      <c r="M67" s="11"/>
    </row>
    <row r="68" spans="1:13" ht="12.75">
      <c r="A68" s="10"/>
      <c r="B68" s="23">
        <v>303</v>
      </c>
      <c r="C68" s="24" t="s">
        <v>217</v>
      </c>
      <c r="D68" s="25">
        <f t="shared" si="5"/>
        <v>106</v>
      </c>
      <c r="E68" s="94">
        <v>0</v>
      </c>
      <c r="F68" s="94">
        <v>0</v>
      </c>
      <c r="G68" s="94">
        <v>0</v>
      </c>
      <c r="H68" s="26">
        <f t="shared" si="4"/>
        <v>0</v>
      </c>
      <c r="I68" s="11"/>
      <c r="J68" s="11"/>
      <c r="K68" s="11"/>
      <c r="L68" s="11"/>
      <c r="M68" s="11"/>
    </row>
    <row r="69" spans="1:13" ht="12.75">
      <c r="A69" s="10"/>
      <c r="B69" s="23">
        <v>304</v>
      </c>
      <c r="C69" s="24" t="s">
        <v>218</v>
      </c>
      <c r="D69" s="25">
        <f t="shared" si="5"/>
        <v>107</v>
      </c>
      <c r="E69" s="94">
        <v>0</v>
      </c>
      <c r="F69" s="94">
        <v>0</v>
      </c>
      <c r="G69" s="94">
        <v>0</v>
      </c>
      <c r="H69" s="26">
        <f t="shared" si="4"/>
        <v>0</v>
      </c>
      <c r="I69" s="11"/>
      <c r="J69" s="11"/>
      <c r="K69" s="11"/>
      <c r="L69" s="11"/>
      <c r="M69" s="11"/>
    </row>
    <row r="70" spans="1:13" ht="12.75">
      <c r="A70" s="10"/>
      <c r="B70" s="23">
        <v>305</v>
      </c>
      <c r="C70" s="24" t="s">
        <v>219</v>
      </c>
      <c r="D70" s="25">
        <f t="shared" si="5"/>
        <v>108</v>
      </c>
      <c r="E70" s="94">
        <v>0</v>
      </c>
      <c r="F70" s="94">
        <v>0</v>
      </c>
      <c r="G70" s="94">
        <v>0</v>
      </c>
      <c r="H70" s="26">
        <f t="shared" si="4"/>
        <v>0</v>
      </c>
      <c r="I70" s="11"/>
      <c r="J70" s="11"/>
      <c r="K70" s="11"/>
      <c r="L70" s="11"/>
      <c r="M70" s="11"/>
    </row>
    <row r="71" spans="1:13" ht="12.75">
      <c r="A71" s="10"/>
      <c r="B71" s="23">
        <v>306</v>
      </c>
      <c r="C71" s="24" t="s">
        <v>220</v>
      </c>
      <c r="D71" s="25">
        <f t="shared" si="5"/>
        <v>109</v>
      </c>
      <c r="E71" s="94">
        <v>0</v>
      </c>
      <c r="F71" s="94">
        <v>0</v>
      </c>
      <c r="G71" s="94">
        <v>0</v>
      </c>
      <c r="H71" s="26">
        <f aca="true" t="shared" si="6" ref="H71:H110">F71-G71</f>
        <v>0</v>
      </c>
      <c r="I71" s="11"/>
      <c r="J71" s="11"/>
      <c r="K71" s="11"/>
      <c r="L71" s="11"/>
      <c r="M71" s="11"/>
    </row>
    <row r="72" spans="1:13" ht="12.75">
      <c r="A72" s="10"/>
      <c r="B72" s="23">
        <v>309</v>
      </c>
      <c r="C72" s="24" t="s">
        <v>221</v>
      </c>
      <c r="D72" s="25">
        <f t="shared" si="5"/>
        <v>110</v>
      </c>
      <c r="E72" s="94">
        <v>0</v>
      </c>
      <c r="F72" s="94">
        <v>0</v>
      </c>
      <c r="G72" s="94">
        <v>0</v>
      </c>
      <c r="H72" s="26">
        <f t="shared" si="6"/>
        <v>0</v>
      </c>
      <c r="I72" s="11"/>
      <c r="J72" s="11"/>
      <c r="K72" s="11"/>
      <c r="L72" s="11"/>
      <c r="M72" s="11"/>
    </row>
    <row r="73" spans="1:13" ht="12.75">
      <c r="A73" s="10"/>
      <c r="B73" s="23">
        <v>310</v>
      </c>
      <c r="C73" s="24" t="s">
        <v>222</v>
      </c>
      <c r="D73" s="25">
        <f t="shared" si="5"/>
        <v>111</v>
      </c>
      <c r="E73" s="94">
        <v>0</v>
      </c>
      <c r="F73" s="94">
        <v>0</v>
      </c>
      <c r="G73" s="94">
        <v>0</v>
      </c>
      <c r="H73" s="26">
        <f t="shared" si="6"/>
        <v>0</v>
      </c>
      <c r="I73" s="11"/>
      <c r="J73" s="11"/>
      <c r="K73" s="11"/>
      <c r="L73" s="11"/>
      <c r="M73" s="11"/>
    </row>
    <row r="74" spans="1:13" ht="12.75">
      <c r="A74" s="10"/>
      <c r="B74" s="23">
        <v>311</v>
      </c>
      <c r="C74" s="24" t="s">
        <v>223</v>
      </c>
      <c r="D74" s="25">
        <f t="shared" si="5"/>
        <v>112</v>
      </c>
      <c r="E74" s="94">
        <v>0</v>
      </c>
      <c r="F74" s="94">
        <v>0</v>
      </c>
      <c r="G74" s="94">
        <v>0</v>
      </c>
      <c r="H74" s="26">
        <f t="shared" si="6"/>
        <v>0</v>
      </c>
      <c r="I74" s="11"/>
      <c r="J74" s="11"/>
      <c r="K74" s="11"/>
      <c r="L74" s="11"/>
      <c r="M74" s="11"/>
    </row>
    <row r="75" spans="1:13" ht="12.75">
      <c r="A75" s="10"/>
      <c r="B75" s="32"/>
      <c r="C75" s="28" t="s">
        <v>224</v>
      </c>
      <c r="D75" s="29">
        <f t="shared" si="5"/>
        <v>113</v>
      </c>
      <c r="E75" s="26">
        <f>SUM(E76:E77)</f>
        <v>0</v>
      </c>
      <c r="F75" s="26">
        <f>SUM(F76:F77)</f>
        <v>0</v>
      </c>
      <c r="G75" s="26">
        <f>SUM(G76:G77)</f>
        <v>0</v>
      </c>
      <c r="H75" s="26">
        <f t="shared" si="6"/>
        <v>0</v>
      </c>
      <c r="I75" s="11"/>
      <c r="J75" s="11"/>
      <c r="K75" s="11"/>
      <c r="L75" s="11"/>
      <c r="M75" s="11"/>
    </row>
    <row r="76" spans="1:13" ht="12.75">
      <c r="A76" s="10"/>
      <c r="B76" s="23">
        <v>312</v>
      </c>
      <c r="C76" s="24" t="s">
        <v>225</v>
      </c>
      <c r="D76" s="25">
        <f t="shared" si="5"/>
        <v>114</v>
      </c>
      <c r="E76" s="94">
        <v>0</v>
      </c>
      <c r="F76" s="94">
        <v>0</v>
      </c>
      <c r="G76" s="94">
        <v>0</v>
      </c>
      <c r="H76" s="26">
        <f t="shared" si="6"/>
        <v>0</v>
      </c>
      <c r="I76" s="11"/>
      <c r="J76" s="11"/>
      <c r="K76" s="11"/>
      <c r="L76" s="11"/>
      <c r="M76" s="11"/>
    </row>
    <row r="77" spans="1:13" ht="12.75">
      <c r="A77" s="10"/>
      <c r="B77" s="23">
        <v>313</v>
      </c>
      <c r="C77" s="24" t="s">
        <v>226</v>
      </c>
      <c r="D77" s="25">
        <f t="shared" si="5"/>
        <v>115</v>
      </c>
      <c r="E77" s="94">
        <v>0</v>
      </c>
      <c r="F77" s="94">
        <v>0</v>
      </c>
      <c r="G77" s="94">
        <v>0</v>
      </c>
      <c r="H77" s="26">
        <f t="shared" si="6"/>
        <v>0</v>
      </c>
      <c r="I77" s="11"/>
      <c r="J77" s="11"/>
      <c r="K77" s="11"/>
      <c r="L77" s="11"/>
      <c r="M77" s="11"/>
    </row>
    <row r="78" spans="1:13" ht="12.75">
      <c r="A78" s="10"/>
      <c r="B78" s="23">
        <v>314</v>
      </c>
      <c r="C78" s="24" t="s">
        <v>227</v>
      </c>
      <c r="D78" s="25">
        <f t="shared" si="5"/>
        <v>116</v>
      </c>
      <c r="E78" s="94">
        <v>0</v>
      </c>
      <c r="F78" s="94">
        <v>0</v>
      </c>
      <c r="G78" s="94">
        <v>0</v>
      </c>
      <c r="H78" s="26">
        <f t="shared" si="6"/>
        <v>0</v>
      </c>
      <c r="I78" s="11"/>
      <c r="J78" s="11"/>
      <c r="K78" s="11"/>
      <c r="L78" s="11"/>
      <c r="M78" s="11"/>
    </row>
    <row r="79" spans="1:13" ht="12.75">
      <c r="A79" s="10"/>
      <c r="B79" s="34" t="s">
        <v>229</v>
      </c>
      <c r="C79" s="28" t="s">
        <v>228</v>
      </c>
      <c r="D79" s="29">
        <f t="shared" si="5"/>
        <v>117</v>
      </c>
      <c r="E79" s="26">
        <f>SUM(E80:E81)</f>
        <v>0</v>
      </c>
      <c r="F79" s="26">
        <f>SUM(F80:F81)</f>
        <v>0</v>
      </c>
      <c r="G79" s="26">
        <f>SUM(G80:G81)</f>
        <v>0</v>
      </c>
      <c r="H79" s="26">
        <f t="shared" si="6"/>
        <v>0</v>
      </c>
      <c r="I79" s="11"/>
      <c r="J79" s="11"/>
      <c r="K79" s="11"/>
      <c r="L79" s="11"/>
      <c r="M79" s="11"/>
    </row>
    <row r="80" spans="1:13" ht="12.75">
      <c r="A80" s="10"/>
      <c r="B80" s="23">
        <v>320</v>
      </c>
      <c r="C80" s="24" t="s">
        <v>232</v>
      </c>
      <c r="D80" s="25">
        <v>118</v>
      </c>
      <c r="E80" s="94">
        <v>0</v>
      </c>
      <c r="F80" s="94">
        <v>0</v>
      </c>
      <c r="G80" s="94">
        <v>0</v>
      </c>
      <c r="H80" s="26">
        <f t="shared" si="6"/>
        <v>0</v>
      </c>
      <c r="I80" s="11"/>
      <c r="J80" s="11"/>
      <c r="K80" s="11"/>
      <c r="L80" s="11"/>
      <c r="M80" s="11"/>
    </row>
    <row r="81" spans="1:13" ht="12.75">
      <c r="A81" s="10"/>
      <c r="B81" s="23">
        <v>321</v>
      </c>
      <c r="C81" s="24" t="s">
        <v>233</v>
      </c>
      <c r="D81" s="25">
        <f aca="true" t="shared" si="7" ref="D81:D110">D80+1</f>
        <v>119</v>
      </c>
      <c r="E81" s="94">
        <v>0</v>
      </c>
      <c r="F81" s="94">
        <v>0</v>
      </c>
      <c r="G81" s="94">
        <v>0</v>
      </c>
      <c r="H81" s="26">
        <f t="shared" si="6"/>
        <v>0</v>
      </c>
      <c r="I81" s="11"/>
      <c r="J81" s="11"/>
      <c r="K81" s="11"/>
      <c r="L81" s="11"/>
      <c r="M81" s="11"/>
    </row>
    <row r="82" spans="1:13" ht="12.75">
      <c r="A82" s="10"/>
      <c r="B82" s="32"/>
      <c r="C82" s="28" t="s">
        <v>234</v>
      </c>
      <c r="D82" s="29">
        <f t="shared" si="7"/>
        <v>120</v>
      </c>
      <c r="E82" s="26">
        <f>SUM(E83:E86)</f>
        <v>0</v>
      </c>
      <c r="F82" s="26">
        <f>SUM(F83:F86)</f>
        <v>0</v>
      </c>
      <c r="G82" s="26">
        <f>SUM(G83:G86)</f>
        <v>0</v>
      </c>
      <c r="H82" s="26">
        <f t="shared" si="6"/>
        <v>0</v>
      </c>
      <c r="I82" s="11"/>
      <c r="J82" s="11"/>
      <c r="K82" s="11"/>
      <c r="L82" s="11"/>
      <c r="M82" s="11"/>
    </row>
    <row r="83" spans="1:13" ht="12.75">
      <c r="A83" s="10"/>
      <c r="B83" s="35" t="s">
        <v>242</v>
      </c>
      <c r="C83" s="24" t="s">
        <v>235</v>
      </c>
      <c r="D83" s="25">
        <f t="shared" si="7"/>
        <v>121</v>
      </c>
      <c r="E83" s="94">
        <v>0</v>
      </c>
      <c r="F83" s="94">
        <v>0</v>
      </c>
      <c r="G83" s="94">
        <v>0</v>
      </c>
      <c r="H83" s="26">
        <f t="shared" si="6"/>
        <v>0</v>
      </c>
      <c r="I83" s="11"/>
      <c r="J83" s="11"/>
      <c r="K83" s="11"/>
      <c r="L83" s="11"/>
      <c r="M83" s="11"/>
    </row>
    <row r="84" spans="1:13" ht="12.75">
      <c r="A84" s="10"/>
      <c r="B84" s="35" t="s">
        <v>239</v>
      </c>
      <c r="C84" s="24" t="s">
        <v>236</v>
      </c>
      <c r="D84" s="25">
        <f t="shared" si="7"/>
        <v>122</v>
      </c>
      <c r="E84" s="94">
        <v>0</v>
      </c>
      <c r="F84" s="94">
        <v>0</v>
      </c>
      <c r="G84" s="94">
        <v>0</v>
      </c>
      <c r="H84" s="26">
        <f t="shared" si="6"/>
        <v>0</v>
      </c>
      <c r="I84" s="11"/>
      <c r="J84" s="11"/>
      <c r="K84" s="11"/>
      <c r="L84" s="11"/>
      <c r="M84" s="11"/>
    </row>
    <row r="85" spans="1:13" ht="12.75">
      <c r="A85" s="10"/>
      <c r="B85" s="35" t="s">
        <v>240</v>
      </c>
      <c r="C85" s="24" t="s">
        <v>237</v>
      </c>
      <c r="D85" s="25">
        <f t="shared" si="7"/>
        <v>123</v>
      </c>
      <c r="E85" s="94">
        <v>0</v>
      </c>
      <c r="F85" s="94">
        <v>0</v>
      </c>
      <c r="G85" s="94">
        <v>0</v>
      </c>
      <c r="H85" s="26">
        <f t="shared" si="6"/>
        <v>0</v>
      </c>
      <c r="I85" s="11"/>
      <c r="J85" s="11"/>
      <c r="K85" s="11"/>
      <c r="L85" s="11"/>
      <c r="M85" s="11"/>
    </row>
    <row r="86" spans="1:13" ht="12.75">
      <c r="A86" s="10"/>
      <c r="B86" s="35" t="s">
        <v>241</v>
      </c>
      <c r="C86" s="24" t="s">
        <v>238</v>
      </c>
      <c r="D86" s="25">
        <f t="shared" si="7"/>
        <v>124</v>
      </c>
      <c r="E86" s="94">
        <v>0</v>
      </c>
      <c r="F86" s="94">
        <v>0</v>
      </c>
      <c r="G86" s="94">
        <v>0</v>
      </c>
      <c r="H86" s="26">
        <f t="shared" si="6"/>
        <v>0</v>
      </c>
      <c r="I86" s="11"/>
      <c r="J86" s="11"/>
      <c r="K86" s="11"/>
      <c r="L86" s="11"/>
      <c r="M86" s="11"/>
    </row>
    <row r="87" spans="1:13" ht="12.75">
      <c r="A87" s="10"/>
      <c r="B87" s="36"/>
      <c r="C87" s="28" t="s">
        <v>243</v>
      </c>
      <c r="D87" s="29">
        <f t="shared" si="7"/>
        <v>125</v>
      </c>
      <c r="E87" s="26">
        <f>SUM(E88,E94)</f>
        <v>0</v>
      </c>
      <c r="F87" s="26">
        <f>SUM(F88,F94)</f>
        <v>0</v>
      </c>
      <c r="G87" s="26">
        <f>SUM(G88,G94)</f>
        <v>0</v>
      </c>
      <c r="H87" s="26">
        <f t="shared" si="6"/>
        <v>0</v>
      </c>
      <c r="I87" s="11"/>
      <c r="J87" s="11"/>
      <c r="K87" s="11"/>
      <c r="L87" s="11"/>
      <c r="M87" s="11"/>
    </row>
    <row r="88" spans="1:13" ht="12.75">
      <c r="A88" s="10"/>
      <c r="B88" s="36" t="s">
        <v>101</v>
      </c>
      <c r="C88" s="28" t="s">
        <v>244</v>
      </c>
      <c r="D88" s="29">
        <f t="shared" si="7"/>
        <v>126</v>
      </c>
      <c r="E88" s="26">
        <f>SUM(E89:E93)</f>
        <v>0</v>
      </c>
      <c r="F88" s="26">
        <f>SUM(F89:F93)</f>
        <v>0</v>
      </c>
      <c r="G88" s="26">
        <f>SUM(G89:G93)</f>
        <v>0</v>
      </c>
      <c r="H88" s="26">
        <f t="shared" si="6"/>
        <v>0</v>
      </c>
      <c r="I88" s="11"/>
      <c r="J88" s="11"/>
      <c r="K88" s="11"/>
      <c r="L88" s="11"/>
      <c r="M88" s="11"/>
    </row>
    <row r="89" spans="1:13" ht="12.75">
      <c r="A89" s="10"/>
      <c r="B89" s="23">
        <v>410</v>
      </c>
      <c r="C89" s="24" t="s">
        <v>245</v>
      </c>
      <c r="D89" s="25">
        <f t="shared" si="7"/>
        <v>127</v>
      </c>
      <c r="E89" s="94">
        <v>0</v>
      </c>
      <c r="F89" s="94">
        <v>0</v>
      </c>
      <c r="G89" s="94">
        <v>0</v>
      </c>
      <c r="H89" s="26">
        <f t="shared" si="6"/>
        <v>0</v>
      </c>
      <c r="I89" s="11"/>
      <c r="J89" s="11"/>
      <c r="K89" s="11"/>
      <c r="L89" s="11"/>
      <c r="M89" s="11"/>
    </row>
    <row r="90" spans="1:13" ht="12.75">
      <c r="A90" s="10"/>
      <c r="B90" s="23">
        <v>411</v>
      </c>
      <c r="C90" s="24" t="s">
        <v>246</v>
      </c>
      <c r="D90" s="25">
        <f t="shared" si="7"/>
        <v>128</v>
      </c>
      <c r="E90" s="94">
        <v>0</v>
      </c>
      <c r="F90" s="94">
        <v>0</v>
      </c>
      <c r="G90" s="94">
        <v>0</v>
      </c>
      <c r="H90" s="26">
        <f t="shared" si="6"/>
        <v>0</v>
      </c>
      <c r="I90" s="11"/>
      <c r="J90" s="11"/>
      <c r="K90" s="11"/>
      <c r="L90" s="11"/>
      <c r="M90" s="11"/>
    </row>
    <row r="91" spans="1:13" ht="12.75">
      <c r="A91" s="10"/>
      <c r="B91" s="23">
        <v>412</v>
      </c>
      <c r="C91" s="24" t="s">
        <v>247</v>
      </c>
      <c r="D91" s="25">
        <f t="shared" si="7"/>
        <v>129</v>
      </c>
      <c r="E91" s="94">
        <v>0</v>
      </c>
      <c r="F91" s="94">
        <v>0</v>
      </c>
      <c r="G91" s="94">
        <v>0</v>
      </c>
      <c r="H91" s="26">
        <f t="shared" si="6"/>
        <v>0</v>
      </c>
      <c r="I91" s="11"/>
      <c r="J91" s="11"/>
      <c r="K91" s="11"/>
      <c r="L91" s="11"/>
      <c r="M91" s="11"/>
    </row>
    <row r="92" spans="1:13" ht="12.75">
      <c r="A92" s="10"/>
      <c r="B92" s="23" t="s">
        <v>249</v>
      </c>
      <c r="C92" s="24" t="s">
        <v>171</v>
      </c>
      <c r="D92" s="25">
        <f t="shared" si="7"/>
        <v>130</v>
      </c>
      <c r="E92" s="94">
        <v>0</v>
      </c>
      <c r="F92" s="94">
        <v>0</v>
      </c>
      <c r="G92" s="94">
        <v>0</v>
      </c>
      <c r="H92" s="26">
        <f t="shared" si="6"/>
        <v>0</v>
      </c>
      <c r="I92" s="11"/>
      <c r="J92" s="11"/>
      <c r="K92" s="11"/>
      <c r="L92" s="11"/>
      <c r="M92" s="11"/>
    </row>
    <row r="93" spans="1:13" ht="12.75">
      <c r="A93" s="10"/>
      <c r="B93" s="23">
        <v>419</v>
      </c>
      <c r="C93" s="24" t="s">
        <v>248</v>
      </c>
      <c r="D93" s="25">
        <f t="shared" si="7"/>
        <v>131</v>
      </c>
      <c r="E93" s="94">
        <v>0</v>
      </c>
      <c r="F93" s="94">
        <v>0</v>
      </c>
      <c r="G93" s="94">
        <v>0</v>
      </c>
      <c r="H93" s="26">
        <f t="shared" si="6"/>
        <v>0</v>
      </c>
      <c r="I93" s="11"/>
      <c r="J93" s="11"/>
      <c r="K93" s="11"/>
      <c r="L93" s="11"/>
      <c r="M93" s="11"/>
    </row>
    <row r="94" spans="1:13" ht="12.75">
      <c r="A94" s="10"/>
      <c r="B94" s="36" t="s">
        <v>102</v>
      </c>
      <c r="C94" s="28" t="s">
        <v>250</v>
      </c>
      <c r="D94" s="29">
        <f t="shared" si="7"/>
        <v>132</v>
      </c>
      <c r="E94" s="26">
        <f>SUM(E95:E105)</f>
        <v>0</v>
      </c>
      <c r="F94" s="26">
        <f>SUM(F95:F105)</f>
        <v>0</v>
      </c>
      <c r="G94" s="26">
        <f>SUM(G95:G105)</f>
        <v>0</v>
      </c>
      <c r="H94" s="26">
        <f t="shared" si="6"/>
        <v>0</v>
      </c>
      <c r="I94" s="11"/>
      <c r="J94" s="11"/>
      <c r="K94" s="11"/>
      <c r="L94" s="11"/>
      <c r="M94" s="11"/>
    </row>
    <row r="95" spans="1:13" ht="12.75">
      <c r="A95" s="10"/>
      <c r="B95" s="23">
        <v>420</v>
      </c>
      <c r="C95" s="24" t="s">
        <v>251</v>
      </c>
      <c r="D95" s="25">
        <f t="shared" si="7"/>
        <v>133</v>
      </c>
      <c r="E95" s="94">
        <v>0</v>
      </c>
      <c r="F95" s="94">
        <v>0</v>
      </c>
      <c r="G95" s="94">
        <v>0</v>
      </c>
      <c r="H95" s="26">
        <f t="shared" si="6"/>
        <v>0</v>
      </c>
      <c r="I95" s="11"/>
      <c r="J95" s="11"/>
      <c r="K95" s="11"/>
      <c r="L95" s="11"/>
      <c r="M95" s="11"/>
    </row>
    <row r="96" spans="1:13" ht="12.75">
      <c r="A96" s="10"/>
      <c r="B96" s="23" t="s">
        <v>252</v>
      </c>
      <c r="C96" s="24" t="s">
        <v>253</v>
      </c>
      <c r="D96" s="25">
        <f t="shared" si="7"/>
        <v>134</v>
      </c>
      <c r="E96" s="94">
        <v>0</v>
      </c>
      <c r="F96" s="94">
        <v>0</v>
      </c>
      <c r="G96" s="94">
        <v>0</v>
      </c>
      <c r="H96" s="26">
        <f t="shared" si="6"/>
        <v>0</v>
      </c>
      <c r="I96" s="11"/>
      <c r="J96" s="11"/>
      <c r="K96" s="11"/>
      <c r="L96" s="11"/>
      <c r="M96" s="11"/>
    </row>
    <row r="97" spans="1:13" ht="12.75">
      <c r="A97" s="10"/>
      <c r="B97" s="23" t="s">
        <v>254</v>
      </c>
      <c r="C97" s="24" t="s">
        <v>255</v>
      </c>
      <c r="D97" s="25">
        <f t="shared" si="7"/>
        <v>135</v>
      </c>
      <c r="E97" s="94">
        <v>0</v>
      </c>
      <c r="F97" s="94">
        <v>0</v>
      </c>
      <c r="G97" s="94">
        <v>0</v>
      </c>
      <c r="H97" s="26">
        <f t="shared" si="6"/>
        <v>0</v>
      </c>
      <c r="I97" s="11"/>
      <c r="J97" s="11"/>
      <c r="K97" s="11"/>
      <c r="L97" s="11"/>
      <c r="M97" s="11"/>
    </row>
    <row r="98" spans="1:13" ht="12.75">
      <c r="A98" s="10"/>
      <c r="B98" s="23">
        <v>430</v>
      </c>
      <c r="C98" s="24" t="s">
        <v>256</v>
      </c>
      <c r="D98" s="25">
        <f t="shared" si="7"/>
        <v>136</v>
      </c>
      <c r="E98" s="94">
        <v>0</v>
      </c>
      <c r="F98" s="94">
        <v>0</v>
      </c>
      <c r="G98" s="94">
        <v>0</v>
      </c>
      <c r="H98" s="26">
        <f t="shared" si="6"/>
        <v>0</v>
      </c>
      <c r="I98" s="11"/>
      <c r="J98" s="11"/>
      <c r="K98" s="11"/>
      <c r="L98" s="11"/>
      <c r="M98" s="11"/>
    </row>
    <row r="99" spans="1:13" ht="12.75">
      <c r="A99" s="10"/>
      <c r="B99" s="23">
        <v>431</v>
      </c>
      <c r="C99" s="24" t="s">
        <v>257</v>
      </c>
      <c r="D99" s="25">
        <f t="shared" si="7"/>
        <v>137</v>
      </c>
      <c r="E99" s="94">
        <v>0</v>
      </c>
      <c r="F99" s="94">
        <v>0</v>
      </c>
      <c r="G99" s="94">
        <v>0</v>
      </c>
      <c r="H99" s="26">
        <f t="shared" si="6"/>
        <v>0</v>
      </c>
      <c r="I99" s="11"/>
      <c r="J99" s="11"/>
      <c r="K99" s="11"/>
      <c r="L99" s="11"/>
      <c r="M99" s="11"/>
    </row>
    <row r="100" spans="1:13" ht="12.75">
      <c r="A100" s="10"/>
      <c r="B100" s="23" t="s">
        <v>258</v>
      </c>
      <c r="C100" s="24" t="s">
        <v>259</v>
      </c>
      <c r="D100" s="25">
        <f t="shared" si="7"/>
        <v>138</v>
      </c>
      <c r="E100" s="94">
        <v>0</v>
      </c>
      <c r="F100" s="94">
        <v>0</v>
      </c>
      <c r="G100" s="94">
        <v>0</v>
      </c>
      <c r="H100" s="26">
        <f t="shared" si="6"/>
        <v>0</v>
      </c>
      <c r="I100" s="11"/>
      <c r="J100" s="11"/>
      <c r="K100" s="11"/>
      <c r="L100" s="11"/>
      <c r="M100" s="11"/>
    </row>
    <row r="101" spans="1:13" ht="12.75">
      <c r="A101" s="10"/>
      <c r="B101" s="23" t="s">
        <v>260</v>
      </c>
      <c r="C101" s="24" t="s">
        <v>261</v>
      </c>
      <c r="D101" s="25">
        <f t="shared" si="7"/>
        <v>139</v>
      </c>
      <c r="E101" s="94">
        <v>0</v>
      </c>
      <c r="F101" s="94">
        <v>0</v>
      </c>
      <c r="G101" s="94">
        <v>0</v>
      </c>
      <c r="H101" s="26">
        <f t="shared" si="6"/>
        <v>0</v>
      </c>
      <c r="I101" s="11"/>
      <c r="J101" s="11"/>
      <c r="K101" s="11"/>
      <c r="L101" s="11"/>
      <c r="M101" s="11"/>
    </row>
    <row r="102" spans="1:13" ht="12.75">
      <c r="A102" s="10"/>
      <c r="B102" s="23">
        <v>44</v>
      </c>
      <c r="C102" s="24" t="s">
        <v>262</v>
      </c>
      <c r="D102" s="25">
        <f t="shared" si="7"/>
        <v>140</v>
      </c>
      <c r="E102" s="94">
        <v>0</v>
      </c>
      <c r="F102" s="94">
        <v>0</v>
      </c>
      <c r="G102" s="94">
        <v>0</v>
      </c>
      <c r="H102" s="26">
        <f t="shared" si="6"/>
        <v>0</v>
      </c>
      <c r="I102" s="11"/>
      <c r="J102" s="11"/>
      <c r="K102" s="11"/>
      <c r="L102" s="11"/>
      <c r="M102" s="11"/>
    </row>
    <row r="103" spans="1:13" ht="12.75">
      <c r="A103" s="10"/>
      <c r="B103" s="23">
        <v>45</v>
      </c>
      <c r="C103" s="24" t="s">
        <v>263</v>
      </c>
      <c r="D103" s="25">
        <f t="shared" si="7"/>
        <v>141</v>
      </c>
      <c r="E103" s="94">
        <v>0</v>
      </c>
      <c r="F103" s="94">
        <v>0</v>
      </c>
      <c r="G103" s="94">
        <v>0</v>
      </c>
      <c r="H103" s="26">
        <f t="shared" si="6"/>
        <v>0</v>
      </c>
      <c r="I103" s="11"/>
      <c r="J103" s="11"/>
      <c r="K103" s="11"/>
      <c r="L103" s="11"/>
      <c r="M103" s="11"/>
    </row>
    <row r="104" spans="1:13" ht="12.75">
      <c r="A104" s="10"/>
      <c r="B104" s="23">
        <v>46</v>
      </c>
      <c r="C104" s="24" t="s">
        <v>264</v>
      </c>
      <c r="D104" s="25">
        <f t="shared" si="7"/>
        <v>142</v>
      </c>
      <c r="E104" s="94">
        <v>0</v>
      </c>
      <c r="F104" s="94">
        <v>0</v>
      </c>
      <c r="G104" s="94">
        <v>0</v>
      </c>
      <c r="H104" s="26">
        <f t="shared" si="6"/>
        <v>0</v>
      </c>
      <c r="I104" s="11"/>
      <c r="J104" s="11"/>
      <c r="K104" s="11"/>
      <c r="L104" s="11"/>
      <c r="M104" s="11"/>
    </row>
    <row r="105" spans="1:13" ht="12.75">
      <c r="A105" s="10"/>
      <c r="B105" s="23">
        <v>47</v>
      </c>
      <c r="C105" s="24" t="s">
        <v>265</v>
      </c>
      <c r="D105" s="25">
        <f t="shared" si="7"/>
        <v>143</v>
      </c>
      <c r="E105" s="94">
        <v>0</v>
      </c>
      <c r="F105" s="94">
        <v>0</v>
      </c>
      <c r="G105" s="94">
        <v>0</v>
      </c>
      <c r="H105" s="26">
        <f t="shared" si="6"/>
        <v>0</v>
      </c>
      <c r="I105" s="11"/>
      <c r="J105" s="11"/>
      <c r="K105" s="11"/>
      <c r="L105" s="11"/>
      <c r="M105" s="11"/>
    </row>
    <row r="106" spans="1:13" ht="12.75">
      <c r="A106" s="10"/>
      <c r="B106" s="23">
        <v>48</v>
      </c>
      <c r="C106" s="24" t="s">
        <v>267</v>
      </c>
      <c r="D106" s="25">
        <f t="shared" si="7"/>
        <v>144</v>
      </c>
      <c r="E106" s="94">
        <v>0</v>
      </c>
      <c r="F106" s="94">
        <v>0</v>
      </c>
      <c r="G106" s="94">
        <v>0</v>
      </c>
      <c r="H106" s="26">
        <f t="shared" si="6"/>
        <v>0</v>
      </c>
      <c r="I106" s="11"/>
      <c r="J106" s="11"/>
      <c r="K106" s="11"/>
      <c r="L106" s="11"/>
      <c r="M106" s="11"/>
    </row>
    <row r="107" spans="1:13" ht="12.75">
      <c r="A107" s="10"/>
      <c r="B107" s="32"/>
      <c r="C107" s="28" t="s">
        <v>266</v>
      </c>
      <c r="D107" s="29">
        <f t="shared" si="7"/>
        <v>145</v>
      </c>
      <c r="E107" s="26">
        <f>SUM(E63,E82,E87,E106)</f>
        <v>0</v>
      </c>
      <c r="F107" s="26">
        <f>SUM(F63,F82,F87,F106)</f>
        <v>0</v>
      </c>
      <c r="G107" s="26">
        <f>SUM(G63,G82,G87,G106)</f>
        <v>0</v>
      </c>
      <c r="H107" s="26">
        <f t="shared" si="6"/>
        <v>0</v>
      </c>
      <c r="I107" s="11"/>
      <c r="J107" s="11"/>
      <c r="K107" s="11"/>
      <c r="L107" s="11"/>
      <c r="M107" s="11"/>
    </row>
    <row r="108" spans="1:13" ht="12.75">
      <c r="A108" s="10"/>
      <c r="B108" s="23">
        <v>81</v>
      </c>
      <c r="C108" s="24" t="s">
        <v>268</v>
      </c>
      <c r="D108" s="25">
        <f t="shared" si="7"/>
        <v>146</v>
      </c>
      <c r="E108" s="94">
        <v>0</v>
      </c>
      <c r="F108" s="94">
        <v>0</v>
      </c>
      <c r="G108" s="94">
        <v>0</v>
      </c>
      <c r="H108" s="26">
        <f t="shared" si="6"/>
        <v>0</v>
      </c>
      <c r="I108" s="11"/>
      <c r="J108" s="11"/>
      <c r="K108" s="11"/>
      <c r="L108" s="11"/>
      <c r="M108" s="11"/>
    </row>
    <row r="109" spans="1:13" ht="12.75">
      <c r="A109" s="10"/>
      <c r="B109" s="32"/>
      <c r="C109" s="28" t="s">
        <v>269</v>
      </c>
      <c r="D109" s="29">
        <f t="shared" si="7"/>
        <v>147</v>
      </c>
      <c r="E109" s="26">
        <f>SUM(E107:E108)</f>
        <v>0</v>
      </c>
      <c r="F109" s="26">
        <f>SUM(F107:F108)</f>
        <v>0</v>
      </c>
      <c r="G109" s="26">
        <f>SUM(G107:G108)</f>
        <v>0</v>
      </c>
      <c r="H109" s="26">
        <f t="shared" si="6"/>
        <v>0</v>
      </c>
      <c r="I109" s="11"/>
      <c r="J109" s="11"/>
      <c r="K109" s="11"/>
      <c r="L109" s="11"/>
      <c r="M109" s="11"/>
    </row>
    <row r="110" spans="1:13" ht="13.5" thickBot="1">
      <c r="A110" s="10"/>
      <c r="B110" s="37">
        <v>89</v>
      </c>
      <c r="C110" s="38" t="s">
        <v>270</v>
      </c>
      <c r="D110" s="39">
        <f t="shared" si="7"/>
        <v>148</v>
      </c>
      <c r="E110" s="115">
        <v>0</v>
      </c>
      <c r="F110" s="115">
        <v>0</v>
      </c>
      <c r="G110" s="115">
        <v>0</v>
      </c>
      <c r="H110" s="40">
        <f t="shared" si="6"/>
        <v>0</v>
      </c>
      <c r="I110" s="11"/>
      <c r="J110" s="11"/>
      <c r="K110" s="11"/>
      <c r="L110" s="11"/>
      <c r="M110" s="11"/>
    </row>
    <row r="111" spans="1:13" ht="13.5" thickTop="1">
      <c r="A111" s="10"/>
      <c r="B111" s="41"/>
      <c r="C111" s="10"/>
      <c r="D111" s="10"/>
      <c r="E111" s="10"/>
      <c r="F111" s="10"/>
      <c r="G111" s="10"/>
      <c r="H111" s="10"/>
      <c r="I111" s="11"/>
      <c r="J111" s="11"/>
      <c r="K111" s="11"/>
      <c r="L111" s="11"/>
      <c r="M111" s="11"/>
    </row>
    <row r="112" spans="1:13" ht="12.75">
      <c r="A112" s="10"/>
      <c r="B112" s="41"/>
      <c r="C112" s="10"/>
      <c r="D112" s="10"/>
      <c r="E112" s="10"/>
      <c r="F112" s="10"/>
      <c r="G112" s="10"/>
      <c r="H112" s="10"/>
      <c r="I112" s="11"/>
      <c r="J112" s="11"/>
      <c r="K112" s="11"/>
      <c r="L112" s="11"/>
      <c r="M112" s="11"/>
    </row>
    <row r="113" spans="1:13" ht="12.75">
      <c r="A113" s="10"/>
      <c r="B113" s="41"/>
      <c r="C113" s="10"/>
      <c r="D113" s="10"/>
      <c r="E113" s="10"/>
      <c r="F113" s="10"/>
      <c r="G113" s="10"/>
      <c r="H113" s="10"/>
      <c r="I113" s="11"/>
      <c r="J113" s="11"/>
      <c r="K113" s="11"/>
      <c r="L113" s="11"/>
      <c r="M113" s="11"/>
    </row>
    <row r="114" spans="1:13" ht="12.75">
      <c r="A114" s="10"/>
      <c r="B114" s="41"/>
      <c r="C114" s="10"/>
      <c r="D114" s="10"/>
      <c r="E114" s="10"/>
      <c r="F114" s="10"/>
      <c r="G114" s="10"/>
      <c r="H114" s="10"/>
      <c r="I114" s="11"/>
      <c r="J114" s="11"/>
      <c r="K114" s="11"/>
      <c r="L114" s="11"/>
      <c r="M114" s="11"/>
    </row>
    <row r="115" spans="1:13" ht="12.75">
      <c r="A115" s="10"/>
      <c r="B115" s="41"/>
      <c r="C115" s="10"/>
      <c r="D115" s="10"/>
      <c r="E115" s="10"/>
      <c r="F115" s="10"/>
      <c r="G115" s="10"/>
      <c r="H115" s="10"/>
      <c r="I115" s="11"/>
      <c r="J115" s="11"/>
      <c r="K115" s="11"/>
      <c r="L115" s="11"/>
      <c r="M115" s="11"/>
    </row>
  </sheetData>
  <sheetProtection password="CC5A" sheet="1" objects="1" scenarios="1"/>
  <mergeCells count="2">
    <mergeCell ref="F2:H2"/>
    <mergeCell ref="B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2" customWidth="1"/>
    <col min="2" max="2" width="15.00390625" style="12" customWidth="1"/>
    <col min="3" max="3" width="71.8515625" style="12" customWidth="1"/>
    <col min="4" max="4" width="9.140625" style="12" customWidth="1"/>
    <col min="5" max="5" width="18.57421875" style="12" customWidth="1"/>
    <col min="6" max="6" width="18.28125" style="12" customWidth="1"/>
    <col min="7" max="8" width="18.140625" style="12" customWidth="1"/>
    <col min="9" max="9" width="18.28125" style="12" customWidth="1"/>
    <col min="10" max="10" width="9.00390625" style="12" customWidth="1"/>
    <col min="11" max="16384" width="9.140625" style="12" customWidth="1"/>
  </cols>
  <sheetData>
    <row r="1" spans="1:7" ht="24" customHeight="1" thickBot="1">
      <c r="A1" s="11"/>
      <c r="B1" s="153" t="s">
        <v>107</v>
      </c>
      <c r="C1" s="153"/>
      <c r="D1" s="153"/>
      <c r="E1" s="153"/>
      <c r="F1" s="11"/>
      <c r="G1" s="11"/>
    </row>
    <row r="2" spans="1:17" ht="14.25" customHeight="1" thickBot="1" thickTop="1">
      <c r="A2" s="11"/>
      <c r="B2" s="13" t="s">
        <v>0</v>
      </c>
      <c r="C2" s="13"/>
      <c r="D2" s="13" t="s">
        <v>2</v>
      </c>
      <c r="E2" s="19" t="s">
        <v>271</v>
      </c>
      <c r="F2" s="83"/>
      <c r="G2" s="83"/>
      <c r="H2" s="83"/>
      <c r="I2" s="83"/>
      <c r="J2" s="10"/>
      <c r="K2" s="10"/>
      <c r="L2" s="84"/>
      <c r="M2" s="84"/>
      <c r="N2" s="84"/>
      <c r="O2" s="84"/>
      <c r="P2" s="84"/>
      <c r="Q2" s="84"/>
    </row>
    <row r="3" spans="1:17" ht="13.5" thickTop="1">
      <c r="A3" s="11"/>
      <c r="B3" s="14" t="s">
        <v>1</v>
      </c>
      <c r="C3" s="14" t="s">
        <v>4</v>
      </c>
      <c r="D3" s="14" t="s">
        <v>3</v>
      </c>
      <c r="E3" s="116" t="s">
        <v>285</v>
      </c>
      <c r="F3" s="83"/>
      <c r="G3" s="83"/>
      <c r="H3" s="83"/>
      <c r="I3" s="83"/>
      <c r="J3" s="10"/>
      <c r="K3" s="10"/>
      <c r="L3" s="84"/>
      <c r="M3" s="84"/>
      <c r="N3" s="84"/>
      <c r="O3" s="84"/>
      <c r="P3" s="84"/>
      <c r="Q3" s="84"/>
    </row>
    <row r="4" spans="1:17" ht="13.5" thickBot="1">
      <c r="A4" s="11"/>
      <c r="B4" s="17" t="s">
        <v>1</v>
      </c>
      <c r="C4" s="17"/>
      <c r="D4" s="17"/>
      <c r="E4" s="117" t="s">
        <v>285</v>
      </c>
      <c r="F4" s="83"/>
      <c r="G4" s="83"/>
      <c r="H4" s="83"/>
      <c r="I4" s="83"/>
      <c r="J4" s="10"/>
      <c r="K4" s="10"/>
      <c r="L4" s="84"/>
      <c r="M4" s="84"/>
      <c r="N4" s="84"/>
      <c r="O4" s="84"/>
      <c r="P4" s="84"/>
      <c r="Q4" s="84"/>
    </row>
    <row r="5" spans="1:17" ht="14.25" thickBot="1" thickTop="1">
      <c r="A5" s="11"/>
      <c r="B5" s="14">
        <v>1</v>
      </c>
      <c r="C5" s="14">
        <v>2</v>
      </c>
      <c r="D5" s="14">
        <v>3</v>
      </c>
      <c r="E5" s="14">
        <v>4</v>
      </c>
      <c r="F5" s="83"/>
      <c r="G5" s="83"/>
      <c r="H5" s="83"/>
      <c r="I5" s="83"/>
      <c r="J5" s="10"/>
      <c r="K5" s="10"/>
      <c r="L5" s="84"/>
      <c r="M5" s="84"/>
      <c r="N5" s="84"/>
      <c r="O5" s="84"/>
      <c r="P5" s="84"/>
      <c r="Q5" s="84"/>
    </row>
    <row r="6" spans="1:17" ht="13.5" thickTop="1">
      <c r="A6" s="11"/>
      <c r="B6" s="85"/>
      <c r="C6" s="86" t="s">
        <v>41</v>
      </c>
      <c r="D6" s="87"/>
      <c r="E6" s="87"/>
      <c r="F6" s="83"/>
      <c r="G6" s="83"/>
      <c r="H6" s="83"/>
      <c r="I6" s="83"/>
      <c r="J6" s="10"/>
      <c r="K6" s="10"/>
      <c r="L6" s="84"/>
      <c r="M6" s="84"/>
      <c r="N6" s="84"/>
      <c r="O6" s="84"/>
      <c r="P6" s="84"/>
      <c r="Q6" s="84"/>
    </row>
    <row r="7" spans="1:17" ht="12.75">
      <c r="A7" s="11"/>
      <c r="B7" s="88" t="s">
        <v>101</v>
      </c>
      <c r="C7" s="28" t="s">
        <v>18</v>
      </c>
      <c r="D7" s="89">
        <v>201</v>
      </c>
      <c r="E7" s="26">
        <f>SUM(E8,E12,E16,E17,E18,E19)</f>
        <v>0</v>
      </c>
      <c r="F7" s="90"/>
      <c r="G7" s="90"/>
      <c r="H7" s="90"/>
      <c r="I7" s="90"/>
      <c r="J7" s="10"/>
      <c r="K7" s="10"/>
      <c r="L7" s="84"/>
      <c r="M7" s="84"/>
      <c r="N7" s="84"/>
      <c r="O7" s="84"/>
      <c r="P7" s="84"/>
      <c r="Q7" s="84"/>
    </row>
    <row r="8" spans="1:17" ht="12.75">
      <c r="A8" s="11"/>
      <c r="B8" s="91"/>
      <c r="C8" s="28" t="s">
        <v>5</v>
      </c>
      <c r="D8" s="89">
        <v>202</v>
      </c>
      <c r="E8" s="26">
        <f>SUM(E9:E11)</f>
        <v>0</v>
      </c>
      <c r="F8" s="90"/>
      <c r="G8" s="90"/>
      <c r="H8" s="90"/>
      <c r="I8" s="90"/>
      <c r="J8" s="10"/>
      <c r="K8" s="10"/>
      <c r="L8" s="84"/>
      <c r="M8" s="84"/>
      <c r="N8" s="84"/>
      <c r="O8" s="84"/>
      <c r="P8" s="84"/>
      <c r="Q8" s="84"/>
    </row>
    <row r="9" spans="1:17" ht="12.75">
      <c r="A9" s="11"/>
      <c r="B9" s="92">
        <v>600</v>
      </c>
      <c r="C9" s="24" t="s">
        <v>6</v>
      </c>
      <c r="D9" s="93">
        <v>203</v>
      </c>
      <c r="E9" s="94">
        <v>0</v>
      </c>
      <c r="F9" s="90"/>
      <c r="G9" s="90"/>
      <c r="H9" s="90"/>
      <c r="I9" s="90"/>
      <c r="J9" s="10"/>
      <c r="K9" s="10"/>
      <c r="L9" s="84"/>
      <c r="M9" s="84"/>
      <c r="N9" s="84"/>
      <c r="O9" s="84"/>
      <c r="P9" s="84"/>
      <c r="Q9" s="84"/>
    </row>
    <row r="10" spans="1:17" ht="12.75">
      <c r="A10" s="11"/>
      <c r="B10" s="92">
        <v>601</v>
      </c>
      <c r="C10" s="24" t="s">
        <v>7</v>
      </c>
      <c r="D10" s="93">
        <v>204</v>
      </c>
      <c r="E10" s="94">
        <v>0</v>
      </c>
      <c r="F10" s="90"/>
      <c r="G10" s="90"/>
      <c r="H10" s="90"/>
      <c r="I10" s="90"/>
      <c r="J10" s="10"/>
      <c r="K10" s="10"/>
      <c r="L10" s="84"/>
      <c r="M10" s="84"/>
      <c r="N10" s="84"/>
      <c r="O10" s="84"/>
      <c r="P10" s="84"/>
      <c r="Q10" s="84"/>
    </row>
    <row r="11" spans="1:17" ht="12.75">
      <c r="A11" s="11"/>
      <c r="B11" s="92">
        <v>602</v>
      </c>
      <c r="C11" s="24" t="s">
        <v>8</v>
      </c>
      <c r="D11" s="93">
        <v>205</v>
      </c>
      <c r="E11" s="94">
        <v>0</v>
      </c>
      <c r="F11" s="90"/>
      <c r="G11" s="90"/>
      <c r="H11" s="90"/>
      <c r="I11" s="90"/>
      <c r="J11" s="10"/>
      <c r="K11" s="10"/>
      <c r="L11" s="84"/>
      <c r="M11" s="84"/>
      <c r="N11" s="84"/>
      <c r="O11" s="84"/>
      <c r="P11" s="84"/>
      <c r="Q11" s="84"/>
    </row>
    <row r="12" spans="1:17" ht="12.75">
      <c r="A12" s="11"/>
      <c r="B12" s="91"/>
      <c r="C12" s="28" t="s">
        <v>9</v>
      </c>
      <c r="D12" s="89">
        <v>206</v>
      </c>
      <c r="E12" s="26">
        <f>SUM(E13:E15)</f>
        <v>0</v>
      </c>
      <c r="F12" s="90"/>
      <c r="G12" s="90"/>
      <c r="H12" s="90"/>
      <c r="I12" s="90"/>
      <c r="J12" s="10"/>
      <c r="K12" s="10"/>
      <c r="L12" s="84"/>
      <c r="M12" s="84"/>
      <c r="N12" s="84"/>
      <c r="O12" s="84"/>
      <c r="P12" s="84"/>
      <c r="Q12" s="84"/>
    </row>
    <row r="13" spans="1:17" ht="12.75">
      <c r="A13" s="11"/>
      <c r="B13" s="92">
        <v>610</v>
      </c>
      <c r="C13" s="24" t="s">
        <v>10</v>
      </c>
      <c r="D13" s="93">
        <v>207</v>
      </c>
      <c r="E13" s="139">
        <v>0</v>
      </c>
      <c r="F13" s="90"/>
      <c r="G13" s="90"/>
      <c r="H13" s="90"/>
      <c r="I13" s="90"/>
      <c r="J13" s="10"/>
      <c r="K13" s="10"/>
      <c r="L13" s="84"/>
      <c r="M13" s="84"/>
      <c r="N13" s="84"/>
      <c r="O13" s="84"/>
      <c r="P13" s="84"/>
      <c r="Q13" s="84"/>
    </row>
    <row r="14" spans="1:17" ht="12.75">
      <c r="A14" s="11"/>
      <c r="B14" s="92">
        <v>611</v>
      </c>
      <c r="C14" s="24" t="s">
        <v>11</v>
      </c>
      <c r="D14" s="93">
        <v>208</v>
      </c>
      <c r="E14" s="94">
        <v>0</v>
      </c>
      <c r="F14" s="90"/>
      <c r="G14" s="90"/>
      <c r="H14" s="90"/>
      <c r="I14" s="90"/>
      <c r="J14" s="10"/>
      <c r="K14" s="10"/>
      <c r="L14" s="84"/>
      <c r="M14" s="84"/>
      <c r="N14" s="84"/>
      <c r="O14" s="84"/>
      <c r="P14" s="84"/>
      <c r="Q14" s="84"/>
    </row>
    <row r="15" spans="1:17" ht="12.75">
      <c r="A15" s="11"/>
      <c r="B15" s="92">
        <v>612</v>
      </c>
      <c r="C15" s="24" t="s">
        <v>12</v>
      </c>
      <c r="D15" s="93">
        <v>209</v>
      </c>
      <c r="E15" s="94">
        <v>0</v>
      </c>
      <c r="F15" s="90"/>
      <c r="G15" s="90"/>
      <c r="H15" s="90"/>
      <c r="I15" s="90"/>
      <c r="J15" s="10"/>
      <c r="K15" s="10"/>
      <c r="L15" s="84"/>
      <c r="M15" s="84"/>
      <c r="N15" s="84"/>
      <c r="O15" s="84"/>
      <c r="P15" s="84"/>
      <c r="Q15" s="84"/>
    </row>
    <row r="16" spans="1:17" ht="12.75">
      <c r="A16" s="11"/>
      <c r="B16" s="92">
        <v>62</v>
      </c>
      <c r="C16" s="24" t="s">
        <v>13</v>
      </c>
      <c r="D16" s="93">
        <v>210</v>
      </c>
      <c r="E16" s="94">
        <v>0</v>
      </c>
      <c r="F16" s="90"/>
      <c r="G16" s="90"/>
      <c r="H16" s="90"/>
      <c r="I16" s="90"/>
      <c r="J16" s="10"/>
      <c r="K16" s="10"/>
      <c r="L16" s="84"/>
      <c r="M16" s="84"/>
      <c r="N16" s="84"/>
      <c r="O16" s="84"/>
      <c r="P16" s="84"/>
      <c r="Q16" s="84"/>
    </row>
    <row r="17" spans="1:17" ht="12.75">
      <c r="A17" s="11"/>
      <c r="B17" s="92">
        <v>64</v>
      </c>
      <c r="C17" s="24" t="s">
        <v>14</v>
      </c>
      <c r="D17" s="93">
        <v>211</v>
      </c>
      <c r="E17" s="94">
        <v>0</v>
      </c>
      <c r="F17" s="90"/>
      <c r="G17" s="90"/>
      <c r="H17" s="90"/>
      <c r="I17" s="90"/>
      <c r="J17" s="10"/>
      <c r="K17" s="10"/>
      <c r="L17" s="84"/>
      <c r="M17" s="84"/>
      <c r="N17" s="84"/>
      <c r="O17" s="84"/>
      <c r="P17" s="84"/>
      <c r="Q17" s="84"/>
    </row>
    <row r="18" spans="1:17" ht="12.75">
      <c r="A18" s="11"/>
      <c r="B18" s="92">
        <v>65</v>
      </c>
      <c r="C18" s="24" t="s">
        <v>15</v>
      </c>
      <c r="D18" s="93">
        <v>212</v>
      </c>
      <c r="E18" s="94">
        <v>0</v>
      </c>
      <c r="F18" s="90"/>
      <c r="G18" s="90"/>
      <c r="H18" s="90"/>
      <c r="I18" s="90"/>
      <c r="J18" s="10"/>
      <c r="K18" s="10"/>
      <c r="L18" s="84"/>
      <c r="M18" s="84"/>
      <c r="N18" s="84"/>
      <c r="O18" s="84"/>
      <c r="P18" s="84"/>
      <c r="Q18" s="84"/>
    </row>
    <row r="19" spans="1:17" ht="12.75">
      <c r="A19" s="11"/>
      <c r="B19" s="92">
        <v>630</v>
      </c>
      <c r="C19" s="24" t="s">
        <v>16</v>
      </c>
      <c r="D19" s="93">
        <v>213</v>
      </c>
      <c r="E19" s="94">
        <v>0</v>
      </c>
      <c r="F19" s="90"/>
      <c r="G19" s="90"/>
      <c r="H19" s="90"/>
      <c r="I19" s="90"/>
      <c r="J19" s="10"/>
      <c r="K19" s="10"/>
      <c r="L19" s="84"/>
      <c r="M19" s="84"/>
      <c r="N19" s="84"/>
      <c r="O19" s="84"/>
      <c r="P19" s="84"/>
      <c r="Q19" s="84"/>
    </row>
    <row r="20" spans="1:17" ht="12.75">
      <c r="A20" s="11"/>
      <c r="B20" s="92">
        <v>631</v>
      </c>
      <c r="C20" s="24" t="s">
        <v>17</v>
      </c>
      <c r="D20" s="93">
        <v>214</v>
      </c>
      <c r="E20" s="94">
        <v>0</v>
      </c>
      <c r="F20" s="90"/>
      <c r="G20" s="90"/>
      <c r="H20" s="90"/>
      <c r="I20" s="90"/>
      <c r="J20" s="10"/>
      <c r="K20" s="10"/>
      <c r="L20" s="84"/>
      <c r="M20" s="84"/>
      <c r="N20" s="84"/>
      <c r="O20" s="84"/>
      <c r="P20" s="84"/>
      <c r="Q20" s="84"/>
    </row>
    <row r="21" spans="1:17" ht="12.75">
      <c r="A21" s="11"/>
      <c r="B21" s="91"/>
      <c r="C21" s="28" t="s">
        <v>23</v>
      </c>
      <c r="D21" s="89">
        <v>215</v>
      </c>
      <c r="E21" s="26">
        <f>IF(SUM(E7-E20)&gt;=0,E7-E20,0)</f>
        <v>0</v>
      </c>
      <c r="F21" s="90"/>
      <c r="G21" s="90"/>
      <c r="H21" s="90"/>
      <c r="I21" s="90"/>
      <c r="J21" s="10"/>
      <c r="K21" s="10"/>
      <c r="L21" s="84"/>
      <c r="M21" s="84"/>
      <c r="N21" s="84"/>
      <c r="O21" s="84"/>
      <c r="P21" s="84"/>
      <c r="Q21" s="84"/>
    </row>
    <row r="22" spans="1:17" ht="12.75">
      <c r="A22" s="11"/>
      <c r="B22" s="91"/>
      <c r="C22" s="28" t="s">
        <v>100</v>
      </c>
      <c r="D22" s="89">
        <v>216</v>
      </c>
      <c r="E22" s="26">
        <f>IF(SUM(E7-E20)&lt;=0,ABS(E7-E20),0)</f>
        <v>0</v>
      </c>
      <c r="F22" s="90"/>
      <c r="G22" s="90"/>
      <c r="H22" s="90"/>
      <c r="I22" s="90"/>
      <c r="J22" s="10"/>
      <c r="K22" s="10"/>
      <c r="L22" s="84"/>
      <c r="M22" s="84"/>
      <c r="N22" s="84"/>
      <c r="O22" s="84"/>
      <c r="P22" s="84"/>
      <c r="Q22" s="84"/>
    </row>
    <row r="23" spans="1:17" ht="12.75">
      <c r="A23" s="11"/>
      <c r="B23" s="88" t="s">
        <v>102</v>
      </c>
      <c r="C23" s="28" t="s">
        <v>99</v>
      </c>
      <c r="D23" s="89">
        <v>217</v>
      </c>
      <c r="E23" s="26">
        <f>SUM(E24:E25)</f>
        <v>0</v>
      </c>
      <c r="F23" s="90"/>
      <c r="G23" s="90"/>
      <c r="H23" s="90"/>
      <c r="I23" s="90"/>
      <c r="J23" s="10"/>
      <c r="K23" s="10"/>
      <c r="L23" s="84"/>
      <c r="M23" s="84"/>
      <c r="N23" s="84"/>
      <c r="O23" s="84"/>
      <c r="P23" s="84"/>
      <c r="Q23" s="84"/>
    </row>
    <row r="24" spans="1:17" ht="12.75">
      <c r="A24" s="11"/>
      <c r="B24" s="92">
        <v>501</v>
      </c>
      <c r="C24" s="24" t="s">
        <v>19</v>
      </c>
      <c r="D24" s="93">
        <v>218</v>
      </c>
      <c r="E24" s="94">
        <v>0</v>
      </c>
      <c r="F24" s="90"/>
      <c r="G24" s="90"/>
      <c r="H24" s="90"/>
      <c r="I24" s="90"/>
      <c r="J24" s="10"/>
      <c r="K24" s="10"/>
      <c r="L24" s="84"/>
      <c r="M24" s="84"/>
      <c r="N24" s="84"/>
      <c r="O24" s="84"/>
      <c r="P24" s="84"/>
      <c r="Q24" s="84"/>
    </row>
    <row r="25" spans="1:17" ht="12.75">
      <c r="A25" s="11"/>
      <c r="B25" s="92">
        <v>511</v>
      </c>
      <c r="C25" s="24" t="s">
        <v>20</v>
      </c>
      <c r="D25" s="93">
        <v>219</v>
      </c>
      <c r="E25" s="94">
        <v>0</v>
      </c>
      <c r="F25" s="90"/>
      <c r="G25" s="90"/>
      <c r="H25" s="90"/>
      <c r="I25" s="90"/>
      <c r="J25" s="10"/>
      <c r="K25" s="10"/>
      <c r="L25" s="84"/>
      <c r="M25" s="84"/>
      <c r="N25" s="84"/>
      <c r="O25" s="84"/>
      <c r="P25" s="84"/>
      <c r="Q25" s="84"/>
    </row>
    <row r="26" spans="1:17" ht="12.75">
      <c r="A26" s="11"/>
      <c r="B26" s="88" t="s">
        <v>103</v>
      </c>
      <c r="C26" s="28" t="s">
        <v>21</v>
      </c>
      <c r="D26" s="89">
        <v>220</v>
      </c>
      <c r="E26" s="26">
        <f>IF(SIGN(E21-E23)&gt;=0,E21-E23,0)</f>
        <v>0</v>
      </c>
      <c r="F26" s="90"/>
      <c r="G26" s="90"/>
      <c r="H26" s="90"/>
      <c r="I26" s="90"/>
      <c r="J26" s="10"/>
      <c r="K26" s="10"/>
      <c r="L26" s="84"/>
      <c r="M26" s="84"/>
      <c r="N26" s="84"/>
      <c r="O26" s="84"/>
      <c r="P26" s="84"/>
      <c r="Q26" s="84"/>
    </row>
    <row r="27" spans="1:17" ht="12.75">
      <c r="A27" s="11"/>
      <c r="B27" s="92"/>
      <c r="C27" s="28" t="s">
        <v>22</v>
      </c>
      <c r="D27" s="89">
        <v>221</v>
      </c>
      <c r="E27" s="26">
        <f>IF(SUM(E22+E23-E21)&gt;=0,E22+E23-E21,0)</f>
        <v>0</v>
      </c>
      <c r="F27" s="90"/>
      <c r="G27" s="90"/>
      <c r="H27" s="90"/>
      <c r="I27" s="90"/>
      <c r="J27" s="10"/>
      <c r="K27" s="10"/>
      <c r="L27" s="84"/>
      <c r="M27" s="84"/>
      <c r="N27" s="84"/>
      <c r="O27" s="84"/>
      <c r="P27" s="84"/>
      <c r="Q27" s="84"/>
    </row>
    <row r="28" spans="1:17" ht="12.75">
      <c r="A28" s="11"/>
      <c r="B28" s="88" t="s">
        <v>104</v>
      </c>
      <c r="C28" s="28" t="s">
        <v>117</v>
      </c>
      <c r="D28" s="89">
        <v>222</v>
      </c>
      <c r="E28" s="26">
        <f>SUM(E29:E31,E36:E41)</f>
        <v>0</v>
      </c>
      <c r="F28" s="90"/>
      <c r="G28" s="90"/>
      <c r="H28" s="90"/>
      <c r="I28" s="90"/>
      <c r="J28" s="10"/>
      <c r="K28" s="10"/>
      <c r="L28" s="84"/>
      <c r="M28" s="84"/>
      <c r="N28" s="84"/>
      <c r="O28" s="84"/>
      <c r="P28" s="84"/>
      <c r="Q28" s="84"/>
    </row>
    <row r="29" spans="1:17" ht="12.75">
      <c r="A29" s="11"/>
      <c r="B29" s="92">
        <v>512</v>
      </c>
      <c r="C29" s="24" t="s">
        <v>115</v>
      </c>
      <c r="D29" s="93">
        <v>223</v>
      </c>
      <c r="E29" s="94">
        <v>0</v>
      </c>
      <c r="F29" s="90"/>
      <c r="G29" s="90"/>
      <c r="H29" s="90"/>
      <c r="I29" s="90"/>
      <c r="J29" s="10"/>
      <c r="K29" s="10"/>
      <c r="L29" s="84"/>
      <c r="M29" s="84"/>
      <c r="N29" s="84"/>
      <c r="O29" s="84"/>
      <c r="P29" s="84"/>
      <c r="Q29" s="84"/>
    </row>
    <row r="30" spans="1:17" ht="12.75">
      <c r="A30" s="11"/>
      <c r="B30" s="92">
        <v>513</v>
      </c>
      <c r="C30" s="24" t="s">
        <v>24</v>
      </c>
      <c r="D30" s="93">
        <v>224</v>
      </c>
      <c r="E30" s="94">
        <v>0</v>
      </c>
      <c r="F30" s="90"/>
      <c r="G30" s="90"/>
      <c r="H30" s="90"/>
      <c r="I30" s="90"/>
      <c r="J30" s="10"/>
      <c r="K30" s="10"/>
      <c r="L30" s="84"/>
      <c r="M30" s="84"/>
      <c r="N30" s="84"/>
      <c r="O30" s="84"/>
      <c r="P30" s="84"/>
      <c r="Q30" s="84"/>
    </row>
    <row r="31" spans="1:17" ht="12.75">
      <c r="A31" s="11"/>
      <c r="B31" s="91">
        <v>52</v>
      </c>
      <c r="C31" s="28" t="s">
        <v>25</v>
      </c>
      <c r="D31" s="89">
        <v>225</v>
      </c>
      <c r="E31" s="26">
        <f>SUM(E32:E35)</f>
        <v>0</v>
      </c>
      <c r="F31" s="90"/>
      <c r="G31" s="90"/>
      <c r="H31" s="90"/>
      <c r="I31" s="90"/>
      <c r="J31" s="10"/>
      <c r="K31" s="10"/>
      <c r="L31" s="84"/>
      <c r="M31" s="84"/>
      <c r="N31" s="84"/>
      <c r="O31" s="84"/>
      <c r="P31" s="84"/>
      <c r="Q31" s="84"/>
    </row>
    <row r="32" spans="1:17" ht="12.75">
      <c r="A32" s="11"/>
      <c r="B32" s="92" t="s">
        <v>26</v>
      </c>
      <c r="C32" s="24" t="s">
        <v>27</v>
      </c>
      <c r="D32" s="93">
        <v>226</v>
      </c>
      <c r="E32" s="94">
        <v>0</v>
      </c>
      <c r="F32" s="90"/>
      <c r="G32" s="90"/>
      <c r="H32" s="90"/>
      <c r="I32" s="90"/>
      <c r="J32" s="10"/>
      <c r="K32" s="10"/>
      <c r="L32" s="84"/>
      <c r="M32" s="84"/>
      <c r="N32" s="84"/>
      <c r="O32" s="84"/>
      <c r="P32" s="84"/>
      <c r="Q32" s="84"/>
    </row>
    <row r="33" spans="1:17" ht="12.75">
      <c r="A33" s="11"/>
      <c r="B33" s="92">
        <v>522</v>
      </c>
      <c r="C33" s="24" t="s">
        <v>28</v>
      </c>
      <c r="D33" s="93">
        <v>227</v>
      </c>
      <c r="E33" s="94">
        <v>0</v>
      </c>
      <c r="F33" s="90"/>
      <c r="G33" s="90"/>
      <c r="H33" s="90"/>
      <c r="I33" s="90"/>
      <c r="J33" s="10"/>
      <c r="K33" s="10"/>
      <c r="L33" s="84"/>
      <c r="M33" s="84"/>
      <c r="N33" s="84"/>
      <c r="O33" s="84"/>
      <c r="P33" s="84"/>
      <c r="Q33" s="84"/>
    </row>
    <row r="34" spans="1:17" ht="12.75">
      <c r="A34" s="11"/>
      <c r="B34" s="92">
        <v>523</v>
      </c>
      <c r="C34" s="24" t="s">
        <v>29</v>
      </c>
      <c r="D34" s="93">
        <v>228</v>
      </c>
      <c r="E34" s="94">
        <v>0</v>
      </c>
      <c r="F34" s="90"/>
      <c r="G34" s="90"/>
      <c r="H34" s="90"/>
      <c r="I34" s="90"/>
      <c r="J34" s="10"/>
      <c r="K34" s="10"/>
      <c r="L34" s="84"/>
      <c r="M34" s="84"/>
      <c r="N34" s="84"/>
      <c r="O34" s="84"/>
      <c r="P34" s="84"/>
      <c r="Q34" s="84"/>
    </row>
    <row r="35" spans="1:17" ht="12.75">
      <c r="A35" s="11"/>
      <c r="B35" s="92">
        <v>529</v>
      </c>
      <c r="C35" s="24" t="s">
        <v>30</v>
      </c>
      <c r="D35" s="93">
        <v>229</v>
      </c>
      <c r="E35" s="94">
        <v>0</v>
      </c>
      <c r="F35" s="90"/>
      <c r="G35" s="90"/>
      <c r="H35" s="90"/>
      <c r="I35" s="90"/>
      <c r="J35" s="10"/>
      <c r="K35" s="10"/>
      <c r="L35" s="84"/>
      <c r="M35" s="84"/>
      <c r="N35" s="84"/>
      <c r="O35" s="84"/>
      <c r="P35" s="84"/>
      <c r="Q35" s="84"/>
    </row>
    <row r="36" spans="1:17" ht="12.75">
      <c r="A36" s="11"/>
      <c r="B36" s="92">
        <v>53</v>
      </c>
      <c r="C36" s="24" t="s">
        <v>31</v>
      </c>
      <c r="D36" s="93">
        <v>230</v>
      </c>
      <c r="E36" s="94">
        <v>0</v>
      </c>
      <c r="F36" s="90"/>
      <c r="G36" s="90"/>
      <c r="H36" s="90"/>
      <c r="I36" s="90"/>
      <c r="J36" s="10"/>
      <c r="K36" s="10"/>
      <c r="L36" s="84"/>
      <c r="M36" s="84"/>
      <c r="N36" s="84"/>
      <c r="O36" s="84"/>
      <c r="P36" s="84"/>
      <c r="Q36" s="84"/>
    </row>
    <row r="37" spans="1:17" ht="12.75">
      <c r="A37" s="11"/>
      <c r="B37" s="92">
        <v>540</v>
      </c>
      <c r="C37" s="24" t="s">
        <v>32</v>
      </c>
      <c r="D37" s="93">
        <v>231</v>
      </c>
      <c r="E37" s="94">
        <v>0</v>
      </c>
      <c r="F37" s="90"/>
      <c r="G37" s="90"/>
      <c r="H37" s="90"/>
      <c r="I37" s="90"/>
      <c r="J37" s="10"/>
      <c r="K37" s="10"/>
      <c r="L37" s="84"/>
      <c r="M37" s="84"/>
      <c r="N37" s="84"/>
      <c r="O37" s="84"/>
      <c r="P37" s="84"/>
      <c r="Q37" s="84"/>
    </row>
    <row r="38" spans="1:17" ht="12.75">
      <c r="A38" s="11"/>
      <c r="B38" s="92">
        <v>541</v>
      </c>
      <c r="C38" s="24" t="s">
        <v>33</v>
      </c>
      <c r="D38" s="93">
        <v>232</v>
      </c>
      <c r="E38" s="94">
        <v>0</v>
      </c>
      <c r="F38" s="90"/>
      <c r="G38" s="90"/>
      <c r="H38" s="90"/>
      <c r="I38" s="90"/>
      <c r="J38" s="10"/>
      <c r="K38" s="10"/>
      <c r="L38" s="84"/>
      <c r="M38" s="84"/>
      <c r="N38" s="84"/>
      <c r="O38" s="84"/>
      <c r="P38" s="84"/>
      <c r="Q38" s="84"/>
    </row>
    <row r="39" spans="1:17" ht="12.75">
      <c r="A39" s="11"/>
      <c r="B39" s="92" t="s">
        <v>34</v>
      </c>
      <c r="C39" s="24" t="s">
        <v>35</v>
      </c>
      <c r="D39" s="93">
        <v>233</v>
      </c>
      <c r="E39" s="94">
        <v>0</v>
      </c>
      <c r="F39" s="90"/>
      <c r="G39" s="90"/>
      <c r="H39" s="90"/>
      <c r="I39" s="90"/>
      <c r="J39" s="10"/>
      <c r="K39" s="10"/>
      <c r="L39" s="84"/>
      <c r="M39" s="84"/>
      <c r="N39" s="84"/>
      <c r="O39" s="84"/>
      <c r="P39" s="84"/>
      <c r="Q39" s="84"/>
    </row>
    <row r="40" spans="1:17" ht="12.75">
      <c r="A40" s="11"/>
      <c r="B40" s="92">
        <v>556</v>
      </c>
      <c r="C40" s="24" t="s">
        <v>36</v>
      </c>
      <c r="D40" s="93">
        <v>234</v>
      </c>
      <c r="E40" s="94">
        <v>0</v>
      </c>
      <c r="F40" s="90"/>
      <c r="G40" s="90"/>
      <c r="H40" s="90"/>
      <c r="I40" s="90"/>
      <c r="J40" s="10"/>
      <c r="K40" s="10"/>
      <c r="L40" s="84"/>
      <c r="M40" s="84"/>
      <c r="N40" s="84"/>
      <c r="O40" s="84"/>
      <c r="P40" s="84"/>
      <c r="Q40" s="84"/>
    </row>
    <row r="41" spans="1:17" ht="12.75">
      <c r="A41" s="11"/>
      <c r="B41" s="92">
        <v>557</v>
      </c>
      <c r="C41" s="24" t="s">
        <v>37</v>
      </c>
      <c r="D41" s="93">
        <v>235</v>
      </c>
      <c r="E41" s="94">
        <v>0</v>
      </c>
      <c r="F41" s="90"/>
      <c r="G41" s="90"/>
      <c r="H41" s="90"/>
      <c r="I41" s="90"/>
      <c r="J41" s="10"/>
      <c r="K41" s="10"/>
      <c r="L41" s="84"/>
      <c r="M41" s="84"/>
      <c r="N41" s="84"/>
      <c r="O41" s="84"/>
      <c r="P41" s="84"/>
      <c r="Q41" s="84"/>
    </row>
    <row r="42" spans="1:17" ht="12.75">
      <c r="A42" s="11"/>
      <c r="B42" s="88" t="s">
        <v>105</v>
      </c>
      <c r="C42" s="28" t="s">
        <v>38</v>
      </c>
      <c r="D42" s="89">
        <v>236</v>
      </c>
      <c r="E42" s="26">
        <f>IF(SIGN(E26-E28)&gt;=0,E26-E28,0)</f>
        <v>0</v>
      </c>
      <c r="F42" s="90"/>
      <c r="G42" s="90"/>
      <c r="H42" s="90"/>
      <c r="I42" s="90"/>
      <c r="J42" s="10"/>
      <c r="K42" s="10"/>
      <c r="L42" s="84"/>
      <c r="M42" s="84"/>
      <c r="N42" s="84"/>
      <c r="O42" s="84"/>
      <c r="P42" s="84"/>
      <c r="Q42" s="84"/>
    </row>
    <row r="43" spans="1:17" ht="12.75">
      <c r="A43" s="11"/>
      <c r="B43" s="88" t="s">
        <v>106</v>
      </c>
      <c r="C43" s="28" t="s">
        <v>39</v>
      </c>
      <c r="D43" s="89">
        <v>237</v>
      </c>
      <c r="E43" s="26">
        <f>IF(SIGN(E28-E26+E27)&gt;=0,E28-E26+E27,0)</f>
        <v>0</v>
      </c>
      <c r="F43" s="90"/>
      <c r="G43" s="90"/>
      <c r="H43" s="90"/>
      <c r="I43" s="90"/>
      <c r="J43" s="10"/>
      <c r="K43" s="10"/>
      <c r="L43" s="84"/>
      <c r="M43" s="84"/>
      <c r="N43" s="84"/>
      <c r="O43" s="84"/>
      <c r="P43" s="84"/>
      <c r="Q43" s="84"/>
    </row>
    <row r="44" spans="1:17" ht="12.75">
      <c r="A44" s="11"/>
      <c r="B44" s="92"/>
      <c r="C44" s="95" t="s">
        <v>40</v>
      </c>
      <c r="D44" s="96"/>
      <c r="E44" s="97"/>
      <c r="F44" s="90"/>
      <c r="G44" s="90"/>
      <c r="H44" s="90"/>
      <c r="I44" s="90"/>
      <c r="J44" s="10"/>
      <c r="K44" s="10"/>
      <c r="L44" s="84"/>
      <c r="M44" s="84"/>
      <c r="N44" s="84"/>
      <c r="O44" s="84"/>
      <c r="P44" s="84"/>
      <c r="Q44" s="84"/>
    </row>
    <row r="45" spans="1:17" ht="12.75">
      <c r="A45" s="11"/>
      <c r="B45" s="88" t="s">
        <v>101</v>
      </c>
      <c r="C45" s="28" t="s">
        <v>42</v>
      </c>
      <c r="D45" s="89">
        <v>238</v>
      </c>
      <c r="E45" s="26">
        <f>SUM(E46:E49)</f>
        <v>0</v>
      </c>
      <c r="F45" s="90"/>
      <c r="G45" s="90"/>
      <c r="H45" s="90"/>
      <c r="I45" s="90"/>
      <c r="J45" s="10"/>
      <c r="K45" s="10"/>
      <c r="L45" s="84"/>
      <c r="M45" s="84"/>
      <c r="N45" s="84"/>
      <c r="O45" s="84"/>
      <c r="P45" s="84"/>
      <c r="Q45" s="84"/>
    </row>
    <row r="46" spans="1:17" ht="12.75">
      <c r="A46" s="11"/>
      <c r="B46" s="92">
        <v>660</v>
      </c>
      <c r="C46" s="24" t="s">
        <v>43</v>
      </c>
      <c r="D46" s="93">
        <v>239</v>
      </c>
      <c r="E46" s="94">
        <v>0</v>
      </c>
      <c r="F46" s="90"/>
      <c r="G46" s="90"/>
      <c r="H46" s="90"/>
      <c r="I46" s="90"/>
      <c r="J46" s="10"/>
      <c r="K46" s="10"/>
      <c r="L46" s="84"/>
      <c r="M46" s="84"/>
      <c r="N46" s="84"/>
      <c r="O46" s="84"/>
      <c r="P46" s="84"/>
      <c r="Q46" s="84"/>
    </row>
    <row r="47" spans="1:11" ht="12.75">
      <c r="A47" s="11"/>
      <c r="B47" s="98">
        <v>661</v>
      </c>
      <c r="C47" s="24" t="s">
        <v>44</v>
      </c>
      <c r="D47" s="93">
        <v>240</v>
      </c>
      <c r="E47" s="99">
        <v>0</v>
      </c>
      <c r="F47" s="100"/>
      <c r="G47" s="100"/>
      <c r="H47" s="100"/>
      <c r="I47" s="100"/>
      <c r="J47" s="11"/>
      <c r="K47" s="11"/>
    </row>
    <row r="48" spans="1:11" ht="12.75">
      <c r="A48" s="11"/>
      <c r="B48" s="98">
        <v>662</v>
      </c>
      <c r="C48" s="24" t="s">
        <v>45</v>
      </c>
      <c r="D48" s="93">
        <v>241</v>
      </c>
      <c r="E48" s="99">
        <v>0</v>
      </c>
      <c r="F48" s="100"/>
      <c r="G48" s="100"/>
      <c r="H48" s="100"/>
      <c r="I48" s="100"/>
      <c r="J48" s="11"/>
      <c r="K48" s="11"/>
    </row>
    <row r="49" spans="1:11" ht="12.75">
      <c r="A49" s="11"/>
      <c r="B49" s="98">
        <v>669</v>
      </c>
      <c r="C49" s="24" t="s">
        <v>46</v>
      </c>
      <c r="D49" s="93">
        <v>242</v>
      </c>
      <c r="E49" s="99">
        <v>0</v>
      </c>
      <c r="F49" s="100"/>
      <c r="G49" s="100"/>
      <c r="H49" s="100"/>
      <c r="I49" s="100"/>
      <c r="J49" s="11"/>
      <c r="K49" s="11"/>
    </row>
    <row r="50" spans="1:11" ht="12.75">
      <c r="A50" s="11"/>
      <c r="B50" s="101" t="s">
        <v>102</v>
      </c>
      <c r="C50" s="28" t="s">
        <v>47</v>
      </c>
      <c r="D50" s="89">
        <v>243</v>
      </c>
      <c r="E50" s="102">
        <f>SUM(E51:E55)</f>
        <v>0</v>
      </c>
      <c r="F50" s="100"/>
      <c r="G50" s="100"/>
      <c r="H50" s="100"/>
      <c r="I50" s="100"/>
      <c r="J50" s="11"/>
      <c r="K50" s="11"/>
    </row>
    <row r="51" spans="1:11" ht="12.75">
      <c r="A51" s="11"/>
      <c r="B51" s="98">
        <v>560</v>
      </c>
      <c r="C51" s="24" t="s">
        <v>48</v>
      </c>
      <c r="D51" s="93">
        <v>244</v>
      </c>
      <c r="E51" s="99">
        <v>0</v>
      </c>
      <c r="F51" s="100"/>
      <c r="G51" s="100"/>
      <c r="H51" s="100"/>
      <c r="I51" s="100"/>
      <c r="J51" s="11"/>
      <c r="K51" s="11"/>
    </row>
    <row r="52" spans="1:11" ht="12.75">
      <c r="A52" s="11"/>
      <c r="B52" s="98">
        <v>561</v>
      </c>
      <c r="C52" s="24" t="s">
        <v>49</v>
      </c>
      <c r="D52" s="93">
        <v>245</v>
      </c>
      <c r="E52" s="99">
        <v>0</v>
      </c>
      <c r="F52" s="100"/>
      <c r="G52" s="100"/>
      <c r="H52" s="100"/>
      <c r="I52" s="100"/>
      <c r="J52" s="11"/>
      <c r="K52" s="11"/>
    </row>
    <row r="53" spans="1:11" ht="12.75">
      <c r="A53" s="11"/>
      <c r="B53" s="98">
        <v>562</v>
      </c>
      <c r="C53" s="24" t="s">
        <v>50</v>
      </c>
      <c r="D53" s="93">
        <v>246</v>
      </c>
      <c r="E53" s="99">
        <v>0</v>
      </c>
      <c r="F53" s="100"/>
      <c r="G53" s="100"/>
      <c r="H53" s="100"/>
      <c r="I53" s="100"/>
      <c r="J53" s="11"/>
      <c r="K53" s="11"/>
    </row>
    <row r="54" spans="1:11" ht="12.75">
      <c r="A54" s="11"/>
      <c r="B54" s="98">
        <v>563</v>
      </c>
      <c r="C54" s="24" t="s">
        <v>51</v>
      </c>
      <c r="D54" s="93">
        <v>247</v>
      </c>
      <c r="E54" s="99">
        <v>0</v>
      </c>
      <c r="F54" s="100"/>
      <c r="G54" s="100"/>
      <c r="H54" s="100"/>
      <c r="I54" s="100"/>
      <c r="J54" s="11"/>
      <c r="K54" s="11"/>
    </row>
    <row r="55" spans="1:11" ht="12.75">
      <c r="A55" s="11"/>
      <c r="B55" s="98">
        <v>569</v>
      </c>
      <c r="C55" s="24" t="s">
        <v>52</v>
      </c>
      <c r="D55" s="93">
        <v>248</v>
      </c>
      <c r="E55" s="99">
        <v>0</v>
      </c>
      <c r="F55" s="100"/>
      <c r="G55" s="100"/>
      <c r="H55" s="100"/>
      <c r="I55" s="100"/>
      <c r="J55" s="11"/>
      <c r="K55" s="11"/>
    </row>
    <row r="56" spans="1:11" ht="12.75">
      <c r="A56" s="11"/>
      <c r="B56" s="101" t="s">
        <v>103</v>
      </c>
      <c r="C56" s="28" t="s">
        <v>54</v>
      </c>
      <c r="D56" s="89">
        <v>249</v>
      </c>
      <c r="E56" s="102">
        <f>IF(SIGN(E45-E50)&gt;=0,E45-E50,0)</f>
        <v>0</v>
      </c>
      <c r="F56" s="100"/>
      <c r="G56" s="100"/>
      <c r="H56" s="100"/>
      <c r="I56" s="100"/>
      <c r="J56" s="11"/>
      <c r="K56" s="11"/>
    </row>
    <row r="57" spans="1:11" ht="12.75">
      <c r="A57" s="11"/>
      <c r="B57" s="101" t="s">
        <v>104</v>
      </c>
      <c r="C57" s="28" t="s">
        <v>53</v>
      </c>
      <c r="D57" s="89">
        <v>250</v>
      </c>
      <c r="E57" s="102">
        <f>IF(SIGN(E50-E45)&gt;=0,E50-E45,0)</f>
        <v>0</v>
      </c>
      <c r="F57" s="100"/>
      <c r="G57" s="100"/>
      <c r="H57" s="100"/>
      <c r="I57" s="100"/>
      <c r="J57" s="11"/>
      <c r="K57" s="11"/>
    </row>
    <row r="58" spans="1:11" ht="12.75">
      <c r="A58" s="11"/>
      <c r="B58" s="98"/>
      <c r="C58" s="95" t="s">
        <v>55</v>
      </c>
      <c r="D58" s="96"/>
      <c r="E58" s="103"/>
      <c r="F58" s="100"/>
      <c r="G58" s="100"/>
      <c r="H58" s="100"/>
      <c r="I58" s="100"/>
      <c r="J58" s="11"/>
      <c r="K58" s="11"/>
    </row>
    <row r="59" spans="1:11" ht="12.75">
      <c r="A59" s="11"/>
      <c r="B59" s="101" t="s">
        <v>101</v>
      </c>
      <c r="C59" s="28" t="s">
        <v>56</v>
      </c>
      <c r="D59" s="89">
        <v>251</v>
      </c>
      <c r="E59" s="102">
        <f>SUM(E60:E66)</f>
        <v>0</v>
      </c>
      <c r="F59" s="100"/>
      <c r="G59" s="100"/>
      <c r="H59" s="100"/>
      <c r="I59" s="100"/>
      <c r="J59" s="11"/>
      <c r="K59" s="11"/>
    </row>
    <row r="60" spans="1:11" ht="12.75">
      <c r="A60" s="11"/>
      <c r="B60" s="98">
        <v>670</v>
      </c>
      <c r="C60" s="24" t="s">
        <v>57</v>
      </c>
      <c r="D60" s="93">
        <v>252</v>
      </c>
      <c r="E60" s="99">
        <v>0</v>
      </c>
      <c r="F60" s="100"/>
      <c r="G60" s="100"/>
      <c r="H60" s="100"/>
      <c r="I60" s="100"/>
      <c r="J60" s="11"/>
      <c r="K60" s="11"/>
    </row>
    <row r="61" spans="1:11" ht="12.75">
      <c r="A61" s="11"/>
      <c r="B61" s="98">
        <v>671</v>
      </c>
      <c r="C61" s="24" t="s">
        <v>58</v>
      </c>
      <c r="D61" s="93">
        <v>253</v>
      </c>
      <c r="E61" s="99">
        <v>0</v>
      </c>
      <c r="F61" s="100"/>
      <c r="G61" s="100"/>
      <c r="H61" s="100"/>
      <c r="I61" s="100"/>
      <c r="J61" s="11"/>
      <c r="K61" s="11"/>
    </row>
    <row r="62" spans="1:11" ht="12.75">
      <c r="A62" s="11"/>
      <c r="B62" s="98">
        <v>672</v>
      </c>
      <c r="C62" s="24" t="s">
        <v>59</v>
      </c>
      <c r="D62" s="93">
        <v>254</v>
      </c>
      <c r="E62" s="99">
        <v>0</v>
      </c>
      <c r="F62" s="100"/>
      <c r="G62" s="100"/>
      <c r="H62" s="100"/>
      <c r="I62" s="100"/>
      <c r="J62" s="11"/>
      <c r="K62" s="11"/>
    </row>
    <row r="63" spans="1:11" ht="12.75">
      <c r="A63" s="11"/>
      <c r="B63" s="98">
        <v>673</v>
      </c>
      <c r="C63" s="24" t="s">
        <v>60</v>
      </c>
      <c r="D63" s="93">
        <v>255</v>
      </c>
      <c r="E63" s="99">
        <v>0</v>
      </c>
      <c r="F63" s="100"/>
      <c r="G63" s="100"/>
      <c r="H63" s="100"/>
      <c r="I63" s="100"/>
      <c r="J63" s="11"/>
      <c r="K63" s="11"/>
    </row>
    <row r="64" spans="1:11" ht="12.75">
      <c r="A64" s="11"/>
      <c r="B64" s="98">
        <v>674</v>
      </c>
      <c r="C64" s="24" t="s">
        <v>61</v>
      </c>
      <c r="D64" s="93">
        <v>256</v>
      </c>
      <c r="E64" s="99">
        <v>0</v>
      </c>
      <c r="F64" s="100"/>
      <c r="G64" s="100"/>
      <c r="H64" s="100"/>
      <c r="I64" s="100"/>
      <c r="J64" s="11"/>
      <c r="K64" s="11"/>
    </row>
    <row r="65" spans="1:11" ht="12.75">
      <c r="A65" s="11"/>
      <c r="B65" s="104" t="s">
        <v>64</v>
      </c>
      <c r="C65" s="24" t="s">
        <v>63</v>
      </c>
      <c r="D65" s="93">
        <v>257</v>
      </c>
      <c r="E65" s="99">
        <v>0</v>
      </c>
      <c r="F65" s="100"/>
      <c r="G65" s="100"/>
      <c r="H65" s="100"/>
      <c r="I65" s="100"/>
      <c r="J65" s="11"/>
      <c r="K65" s="11"/>
    </row>
    <row r="66" spans="1:11" ht="12.75">
      <c r="A66" s="11"/>
      <c r="B66" s="98">
        <v>697</v>
      </c>
      <c r="C66" s="24" t="s">
        <v>62</v>
      </c>
      <c r="D66" s="93">
        <v>258</v>
      </c>
      <c r="E66" s="99">
        <v>0</v>
      </c>
      <c r="F66" s="100"/>
      <c r="G66" s="100"/>
      <c r="H66" s="100"/>
      <c r="I66" s="100"/>
      <c r="J66" s="11"/>
      <c r="K66" s="11"/>
    </row>
    <row r="67" spans="1:11" ht="12.75">
      <c r="A67" s="11"/>
      <c r="B67" s="101" t="s">
        <v>102</v>
      </c>
      <c r="C67" s="28" t="s">
        <v>65</v>
      </c>
      <c r="D67" s="89">
        <v>259</v>
      </c>
      <c r="E67" s="102">
        <f>SUM(E68:E75)</f>
        <v>0</v>
      </c>
      <c r="F67" s="100"/>
      <c r="G67" s="100"/>
      <c r="H67" s="100"/>
      <c r="I67" s="100"/>
      <c r="J67" s="11"/>
      <c r="K67" s="11"/>
    </row>
    <row r="68" spans="1:11" ht="12.75">
      <c r="A68" s="11"/>
      <c r="B68" s="98" t="s">
        <v>66</v>
      </c>
      <c r="C68" s="24" t="s">
        <v>67</v>
      </c>
      <c r="D68" s="93">
        <v>260</v>
      </c>
      <c r="E68" s="99">
        <v>0</v>
      </c>
      <c r="F68" s="100"/>
      <c r="G68" s="100"/>
      <c r="H68" s="100"/>
      <c r="I68" s="100"/>
      <c r="J68" s="11"/>
      <c r="K68" s="11"/>
    </row>
    <row r="69" spans="1:11" ht="12.75">
      <c r="A69" s="11"/>
      <c r="B69" s="98">
        <v>572</v>
      </c>
      <c r="C69" s="24" t="s">
        <v>68</v>
      </c>
      <c r="D69" s="93">
        <v>261</v>
      </c>
      <c r="E69" s="99">
        <v>0</v>
      </c>
      <c r="F69" s="100"/>
      <c r="G69" s="100"/>
      <c r="H69" s="100"/>
      <c r="I69" s="100"/>
      <c r="J69" s="11"/>
      <c r="K69" s="11"/>
    </row>
    <row r="70" spans="1:11" ht="12.75">
      <c r="A70" s="11"/>
      <c r="B70" s="98">
        <v>573</v>
      </c>
      <c r="C70" s="24" t="s">
        <v>69</v>
      </c>
      <c r="D70" s="93">
        <v>262</v>
      </c>
      <c r="E70" s="105">
        <v>0</v>
      </c>
      <c r="F70" s="106"/>
      <c r="G70" s="106"/>
      <c r="H70" s="106"/>
      <c r="I70" s="106"/>
      <c r="J70" s="11"/>
      <c r="K70" s="11"/>
    </row>
    <row r="71" spans="1:11" ht="12.75">
      <c r="A71" s="11"/>
      <c r="B71" s="98">
        <v>574</v>
      </c>
      <c r="C71" s="24" t="s">
        <v>70</v>
      </c>
      <c r="D71" s="93">
        <v>263</v>
      </c>
      <c r="E71" s="99">
        <v>0</v>
      </c>
      <c r="F71" s="100"/>
      <c r="G71" s="100"/>
      <c r="H71" s="100"/>
      <c r="I71" s="100"/>
      <c r="J71" s="11"/>
      <c r="K71" s="11"/>
    </row>
    <row r="72" spans="1:11" ht="12.75">
      <c r="A72" s="11"/>
      <c r="B72" s="98">
        <v>575</v>
      </c>
      <c r="C72" s="24" t="s">
        <v>71</v>
      </c>
      <c r="D72" s="93">
        <v>264</v>
      </c>
      <c r="E72" s="99">
        <v>0</v>
      </c>
      <c r="F72" s="100"/>
      <c r="G72" s="100"/>
      <c r="H72" s="100"/>
      <c r="I72" s="100"/>
      <c r="J72" s="11"/>
      <c r="K72" s="11"/>
    </row>
    <row r="73" spans="1:11" ht="12.75">
      <c r="A73" s="11"/>
      <c r="B73" s="98">
        <v>576</v>
      </c>
      <c r="C73" s="24" t="s">
        <v>72</v>
      </c>
      <c r="D73" s="93">
        <v>265</v>
      </c>
      <c r="E73" s="99">
        <v>0</v>
      </c>
      <c r="F73" s="100"/>
      <c r="G73" s="100"/>
      <c r="H73" s="100"/>
      <c r="I73" s="100"/>
      <c r="J73" s="11"/>
      <c r="K73" s="11"/>
    </row>
    <row r="74" spans="1:11" ht="12.75">
      <c r="A74" s="11"/>
      <c r="B74" s="98">
        <v>577</v>
      </c>
      <c r="C74" s="24" t="s">
        <v>73</v>
      </c>
      <c r="D74" s="93">
        <v>266</v>
      </c>
      <c r="E74" s="99">
        <v>0</v>
      </c>
      <c r="F74" s="100"/>
      <c r="G74" s="100"/>
      <c r="H74" s="100"/>
      <c r="I74" s="100"/>
      <c r="J74" s="11"/>
      <c r="K74" s="11"/>
    </row>
    <row r="75" spans="1:11" ht="12.75">
      <c r="A75" s="11"/>
      <c r="B75" s="98">
        <v>579</v>
      </c>
      <c r="C75" s="24" t="s">
        <v>74</v>
      </c>
      <c r="D75" s="93">
        <v>267</v>
      </c>
      <c r="E75" s="99">
        <v>0</v>
      </c>
      <c r="F75" s="100"/>
      <c r="G75" s="100"/>
      <c r="H75" s="100"/>
      <c r="I75" s="100"/>
      <c r="J75" s="11"/>
      <c r="K75" s="11"/>
    </row>
    <row r="76" spans="1:11" ht="12.75">
      <c r="A76" s="11"/>
      <c r="B76" s="101" t="s">
        <v>103</v>
      </c>
      <c r="C76" s="28" t="s">
        <v>75</v>
      </c>
      <c r="D76" s="89">
        <v>268</v>
      </c>
      <c r="E76" s="102">
        <f>IF(SIGN(E59-E67)&gt;=0,E59-E67,0)</f>
        <v>0</v>
      </c>
      <c r="F76" s="100"/>
      <c r="G76" s="100"/>
      <c r="H76" s="100"/>
      <c r="I76" s="100"/>
      <c r="J76" s="11"/>
      <c r="K76" s="11"/>
    </row>
    <row r="77" spans="1:11" ht="12.75">
      <c r="A77" s="11"/>
      <c r="B77" s="101" t="s">
        <v>104</v>
      </c>
      <c r="C77" s="28" t="s">
        <v>76</v>
      </c>
      <c r="D77" s="89">
        <v>269</v>
      </c>
      <c r="E77" s="102">
        <f>IF(SIGN(E67-E59)&gt;=0,E67-E59,0)</f>
        <v>0</v>
      </c>
      <c r="F77" s="100"/>
      <c r="G77" s="100"/>
      <c r="H77" s="100"/>
      <c r="I77" s="100"/>
      <c r="J77" s="11"/>
      <c r="K77" s="11"/>
    </row>
    <row r="78" spans="1:11" ht="12.75">
      <c r="A78" s="11"/>
      <c r="B78" s="98"/>
      <c r="C78" s="95" t="s">
        <v>77</v>
      </c>
      <c r="D78" s="96"/>
      <c r="E78" s="103"/>
      <c r="F78" s="100"/>
      <c r="G78" s="100"/>
      <c r="H78" s="100"/>
      <c r="I78" s="100"/>
      <c r="J78" s="11"/>
      <c r="K78" s="11"/>
    </row>
    <row r="79" spans="1:11" ht="12.75">
      <c r="A79" s="11"/>
      <c r="B79" s="101" t="s">
        <v>101</v>
      </c>
      <c r="C79" s="28" t="s">
        <v>78</v>
      </c>
      <c r="D79" s="89">
        <v>270</v>
      </c>
      <c r="E79" s="102">
        <f>SUM(E80:E81)</f>
        <v>0</v>
      </c>
      <c r="F79" s="100"/>
      <c r="G79" s="100"/>
      <c r="H79" s="100"/>
      <c r="I79" s="100"/>
      <c r="J79" s="11"/>
      <c r="K79" s="11"/>
    </row>
    <row r="80" spans="1:11" ht="12.75">
      <c r="A80" s="11"/>
      <c r="B80" s="98">
        <v>680</v>
      </c>
      <c r="C80" s="24" t="s">
        <v>79</v>
      </c>
      <c r="D80" s="93">
        <v>271</v>
      </c>
      <c r="E80" s="99">
        <v>0</v>
      </c>
      <c r="F80" s="100"/>
      <c r="G80" s="100"/>
      <c r="H80" s="100"/>
      <c r="I80" s="100"/>
      <c r="J80" s="11"/>
      <c r="K80" s="11"/>
    </row>
    <row r="81" spans="1:11" ht="12.75">
      <c r="A81" s="11"/>
      <c r="B81" s="98">
        <v>681</v>
      </c>
      <c r="C81" s="24" t="s">
        <v>80</v>
      </c>
      <c r="D81" s="93">
        <v>272</v>
      </c>
      <c r="E81" s="99">
        <v>0</v>
      </c>
      <c r="F81" s="100"/>
      <c r="G81" s="100"/>
      <c r="H81" s="100"/>
      <c r="I81" s="100"/>
      <c r="J81" s="11"/>
      <c r="K81" s="11"/>
    </row>
    <row r="82" spans="1:11" ht="12.75">
      <c r="A82" s="11"/>
      <c r="B82" s="101" t="s">
        <v>102</v>
      </c>
      <c r="C82" s="28" t="s">
        <v>81</v>
      </c>
      <c r="D82" s="89">
        <v>273</v>
      </c>
      <c r="E82" s="102">
        <f>SUM(E83:E85)</f>
        <v>0</v>
      </c>
      <c r="F82" s="100"/>
      <c r="G82" s="100"/>
      <c r="H82" s="100"/>
      <c r="I82" s="100"/>
      <c r="J82" s="11"/>
      <c r="K82" s="11"/>
    </row>
    <row r="83" spans="1:11" ht="12.75">
      <c r="A83" s="11"/>
      <c r="B83" s="98">
        <v>580</v>
      </c>
      <c r="C83" s="24" t="s">
        <v>82</v>
      </c>
      <c r="D83" s="93">
        <v>274</v>
      </c>
      <c r="E83" s="99">
        <v>0</v>
      </c>
      <c r="F83" s="100"/>
      <c r="G83" s="100"/>
      <c r="H83" s="100"/>
      <c r="I83" s="100"/>
      <c r="J83" s="11"/>
      <c r="K83" s="11"/>
    </row>
    <row r="84" spans="1:11" ht="12.75">
      <c r="A84" s="11"/>
      <c r="B84" s="98">
        <v>581</v>
      </c>
      <c r="C84" s="24" t="s">
        <v>83</v>
      </c>
      <c r="D84" s="93">
        <v>275</v>
      </c>
      <c r="E84" s="99">
        <v>0</v>
      </c>
      <c r="F84" s="100"/>
      <c r="G84" s="100"/>
      <c r="H84" s="100"/>
      <c r="I84" s="100"/>
      <c r="J84" s="11"/>
      <c r="K84" s="11"/>
    </row>
    <row r="85" spans="1:11" ht="12.75">
      <c r="A85" s="11"/>
      <c r="B85" s="98">
        <v>582</v>
      </c>
      <c r="C85" s="24" t="s">
        <v>84</v>
      </c>
      <c r="D85" s="93">
        <v>276</v>
      </c>
      <c r="E85" s="99">
        <v>0</v>
      </c>
      <c r="F85" s="100"/>
      <c r="G85" s="100"/>
      <c r="H85" s="100"/>
      <c r="I85" s="100"/>
      <c r="J85" s="11"/>
      <c r="K85" s="11"/>
    </row>
    <row r="86" spans="1:11" ht="12.75">
      <c r="A86" s="11"/>
      <c r="B86" s="101" t="s">
        <v>103</v>
      </c>
      <c r="C86" s="28" t="s">
        <v>85</v>
      </c>
      <c r="D86" s="89">
        <v>277</v>
      </c>
      <c r="E86" s="102">
        <f>IF(SIGN(E79-E82)&gt;=0,E79-E82,0)</f>
        <v>0</v>
      </c>
      <c r="F86" s="100"/>
      <c r="G86" s="100"/>
      <c r="H86" s="100"/>
      <c r="I86" s="100"/>
      <c r="J86" s="11"/>
      <c r="K86" s="11"/>
    </row>
    <row r="87" spans="1:11" ht="12.75">
      <c r="A87" s="11"/>
      <c r="B87" s="101" t="s">
        <v>104</v>
      </c>
      <c r="C87" s="28" t="s">
        <v>86</v>
      </c>
      <c r="D87" s="89">
        <v>278</v>
      </c>
      <c r="E87" s="102">
        <f>IF(SIGN(E82-E79)&gt;=0,E82-E79,0)</f>
        <v>0</v>
      </c>
      <c r="F87" s="100"/>
      <c r="G87" s="100"/>
      <c r="H87" s="100"/>
      <c r="I87" s="100"/>
      <c r="J87" s="11"/>
      <c r="K87" s="11"/>
    </row>
    <row r="88" spans="1:11" ht="12.75">
      <c r="A88" s="11"/>
      <c r="B88" s="98"/>
      <c r="C88" s="95" t="s">
        <v>87</v>
      </c>
      <c r="D88" s="96"/>
      <c r="E88" s="103"/>
      <c r="F88" s="100"/>
      <c r="G88" s="100"/>
      <c r="H88" s="100"/>
      <c r="I88" s="100"/>
      <c r="J88" s="11"/>
      <c r="K88" s="11"/>
    </row>
    <row r="89" spans="1:11" ht="12.75">
      <c r="A89" s="11"/>
      <c r="B89" s="101" t="s">
        <v>101</v>
      </c>
      <c r="C89" s="28" t="s">
        <v>88</v>
      </c>
      <c r="D89" s="89">
        <v>279</v>
      </c>
      <c r="E89" s="102">
        <f>IF(SIGN(SUM(E42,E56,E76,E86))&gt;=0,SUM(E42,E56,E76,E86),0)</f>
        <v>0</v>
      </c>
      <c r="F89" s="100"/>
      <c r="G89" s="100"/>
      <c r="H89" s="100"/>
      <c r="I89" s="100"/>
      <c r="J89" s="11"/>
      <c r="K89" s="11"/>
    </row>
    <row r="90" spans="1:11" ht="12.75">
      <c r="A90" s="11"/>
      <c r="B90" s="101" t="s">
        <v>102</v>
      </c>
      <c r="C90" s="28" t="s">
        <v>89</v>
      </c>
      <c r="D90" s="89">
        <v>280</v>
      </c>
      <c r="E90" s="102">
        <f>IF(SIGN(SUM(E43,E57,E77,E87))&gt;=0,SUM(E43,E57,E77,E87),0)</f>
        <v>0</v>
      </c>
      <c r="F90" s="100"/>
      <c r="G90" s="100"/>
      <c r="H90" s="100"/>
      <c r="I90" s="100"/>
      <c r="J90" s="11"/>
      <c r="K90" s="11"/>
    </row>
    <row r="91" spans="1:11" ht="12.75">
      <c r="A91" s="11"/>
      <c r="B91" s="107"/>
      <c r="C91" s="24" t="s">
        <v>90</v>
      </c>
      <c r="D91" s="93"/>
      <c r="E91" s="108"/>
      <c r="F91" s="100"/>
      <c r="G91" s="100"/>
      <c r="H91" s="100"/>
      <c r="I91" s="100"/>
      <c r="J91" s="11"/>
      <c r="K91" s="11"/>
    </row>
    <row r="92" spans="1:11" ht="12.75">
      <c r="A92" s="11"/>
      <c r="B92" s="101" t="s">
        <v>101</v>
      </c>
      <c r="C92" s="28" t="s">
        <v>91</v>
      </c>
      <c r="D92" s="89">
        <v>281</v>
      </c>
      <c r="E92" s="102">
        <f>IF(SIGN(E89-E90)&gt;=0,E89-E90,0)</f>
        <v>0</v>
      </c>
      <c r="F92" s="100"/>
      <c r="G92" s="100"/>
      <c r="H92" s="100"/>
      <c r="I92" s="100"/>
      <c r="J92" s="11"/>
      <c r="K92" s="11"/>
    </row>
    <row r="93" spans="1:11" ht="12.75">
      <c r="A93" s="11"/>
      <c r="B93" s="101" t="s">
        <v>102</v>
      </c>
      <c r="C93" s="28" t="s">
        <v>92</v>
      </c>
      <c r="D93" s="89">
        <v>282</v>
      </c>
      <c r="E93" s="102">
        <f>IF(SIGN(E90-E89)&gt;=0,E90-E89,0)</f>
        <v>0</v>
      </c>
      <c r="F93" s="100"/>
      <c r="G93" s="100"/>
      <c r="H93" s="100"/>
      <c r="I93" s="100"/>
      <c r="J93" s="11"/>
      <c r="K93" s="11"/>
    </row>
    <row r="94" spans="1:11" ht="12.75">
      <c r="A94" s="11"/>
      <c r="B94" s="98">
        <v>721</v>
      </c>
      <c r="C94" s="24" t="s">
        <v>93</v>
      </c>
      <c r="D94" s="93">
        <v>283</v>
      </c>
      <c r="E94" s="99">
        <v>0</v>
      </c>
      <c r="F94" s="100"/>
      <c r="G94" s="100"/>
      <c r="H94" s="100"/>
      <c r="I94" s="100"/>
      <c r="J94" s="11"/>
      <c r="K94" s="11"/>
    </row>
    <row r="95" spans="1:11" ht="12.75">
      <c r="A95" s="11"/>
      <c r="B95" s="98"/>
      <c r="C95" s="24" t="s">
        <v>94</v>
      </c>
      <c r="D95" s="93"/>
      <c r="E95" s="108"/>
      <c r="F95" s="100"/>
      <c r="G95" s="100"/>
      <c r="H95" s="100"/>
      <c r="I95" s="100"/>
      <c r="J95" s="11"/>
      <c r="K95" s="11"/>
    </row>
    <row r="96" spans="1:11" ht="12.75">
      <c r="A96" s="11"/>
      <c r="B96" s="101" t="s">
        <v>101</v>
      </c>
      <c r="C96" s="28" t="s">
        <v>95</v>
      </c>
      <c r="D96" s="89">
        <v>284</v>
      </c>
      <c r="E96" s="102">
        <f>IF(SIGN(E92-E94)&gt;=0,E92-E94,0)</f>
        <v>0</v>
      </c>
      <c r="F96" s="100"/>
      <c r="G96" s="100"/>
      <c r="H96" s="100"/>
      <c r="I96" s="100"/>
      <c r="J96" s="11"/>
      <c r="K96" s="11"/>
    </row>
    <row r="97" spans="1:11" ht="12.75">
      <c r="A97" s="11"/>
      <c r="B97" s="101" t="s">
        <v>102</v>
      </c>
      <c r="C97" s="28" t="s">
        <v>96</v>
      </c>
      <c r="D97" s="89">
        <v>285</v>
      </c>
      <c r="E97" s="102">
        <f>E93+E94</f>
        <v>0</v>
      </c>
      <c r="F97" s="100"/>
      <c r="G97" s="100"/>
      <c r="H97" s="100"/>
      <c r="I97" s="100"/>
      <c r="J97" s="11"/>
      <c r="K97" s="11"/>
    </row>
    <row r="98" spans="1:11" ht="12.75">
      <c r="A98" s="11"/>
      <c r="B98" s="101" t="s">
        <v>103</v>
      </c>
      <c r="C98" s="28" t="s">
        <v>96</v>
      </c>
      <c r="D98" s="89">
        <v>286</v>
      </c>
      <c r="E98" s="102">
        <f>IF(SIGN(E94-E92)&gt;=0,E92-E94,0)</f>
        <v>0</v>
      </c>
      <c r="F98" s="100"/>
      <c r="G98" s="100"/>
      <c r="H98" s="100"/>
      <c r="I98" s="100"/>
      <c r="J98" s="11"/>
      <c r="K98" s="11"/>
    </row>
    <row r="99" spans="1:11" ht="12.75">
      <c r="A99" s="11"/>
      <c r="B99" s="109"/>
      <c r="C99" s="28" t="s">
        <v>97</v>
      </c>
      <c r="D99" s="89">
        <v>287</v>
      </c>
      <c r="E99" s="102">
        <f>SUM(E21,E45,E59,E79)</f>
        <v>0</v>
      </c>
      <c r="F99" s="100"/>
      <c r="G99" s="100"/>
      <c r="H99" s="100"/>
      <c r="I99" s="100"/>
      <c r="J99" s="11"/>
      <c r="K99" s="11"/>
    </row>
    <row r="100" spans="1:11" ht="13.5" thickBot="1">
      <c r="A100" s="11"/>
      <c r="B100" s="110"/>
      <c r="C100" s="111" t="s">
        <v>98</v>
      </c>
      <c r="D100" s="112">
        <v>288</v>
      </c>
      <c r="E100" s="113">
        <f>SUM(E22,E23,E28,E50,E67,E82)</f>
        <v>0</v>
      </c>
      <c r="F100" s="100"/>
      <c r="G100" s="100"/>
      <c r="H100" s="100"/>
      <c r="I100" s="100"/>
      <c r="J100" s="11"/>
      <c r="K100" s="11"/>
    </row>
    <row r="101" spans="1:11" ht="13.5" thickTop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11"/>
      <c r="B102" s="11"/>
      <c r="C102" s="114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</sheetData>
  <sheetProtection password="CC5A" sheet="1" objects="1" scenarios="1"/>
  <mergeCells count="1">
    <mergeCell ref="B1:E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2" sqref="A2"/>
    </sheetView>
  </sheetViews>
  <sheetFormatPr defaultColWidth="9.140625" defaultRowHeight="12.75"/>
  <cols>
    <col min="1" max="1" width="5.8515625" style="12" customWidth="1"/>
    <col min="2" max="2" width="23.8515625" style="12" customWidth="1"/>
    <col min="3" max="6" width="14.7109375" style="12" customWidth="1"/>
    <col min="7" max="7" width="12.57421875" style="12" hidden="1" customWidth="1"/>
    <col min="8" max="9" width="9.140625" style="12" hidden="1" customWidth="1"/>
    <col min="10" max="12" width="0.13671875" style="12" hidden="1" customWidth="1"/>
    <col min="13" max="13" width="14.7109375" style="12" customWidth="1"/>
    <col min="14" max="14" width="17.00390625" style="12" customWidth="1"/>
    <col min="15" max="15" width="17.57421875" style="12" customWidth="1"/>
    <col min="16" max="16384" width="9.140625" style="12" customWidth="1"/>
  </cols>
  <sheetData>
    <row r="1" spans="1:19" ht="26.25" customHeight="1" thickBot="1">
      <c r="A1" s="157" t="s">
        <v>112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1"/>
      <c r="S1" s="11"/>
    </row>
    <row r="2" spans="1:19" ht="13.5" customHeight="1" thickTop="1">
      <c r="A2" s="122"/>
      <c r="B2" s="119" t="s">
        <v>273</v>
      </c>
      <c r="C2" s="118" t="s">
        <v>272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"/>
      <c r="S2" s="11"/>
    </row>
    <row r="3" spans="1:20" ht="15" customHeight="1" thickBot="1">
      <c r="A3" s="11"/>
      <c r="B3" s="121" t="str">
        <f>'Биланс успеха'!E3</f>
        <v>0.0.0000.</v>
      </c>
      <c r="C3" s="123" t="str">
        <f>'Биланс успеха'!E4</f>
        <v>0.0.0000.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3.5" thickTop="1">
      <c r="A4" s="11"/>
      <c r="B4" s="42" t="s">
        <v>120</v>
      </c>
      <c r="C4" s="43">
        <f>SUM('Биланс успеха'!E31,'Биланс успеха'!E37:E41,'Биланс успеха'!E52)</f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11"/>
      <c r="B5" s="42" t="s">
        <v>121</v>
      </c>
      <c r="C5" s="43">
        <f>SUM('Биланс успеха'!E25,'Биланс успеха'!E29:E30,'Биланс успеха'!E36)</f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>
      <c r="A6" s="11"/>
      <c r="B6" s="44" t="s">
        <v>114</v>
      </c>
      <c r="C6" s="43">
        <f>SUM(C4:C5)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11"/>
      <c r="B7" s="44" t="s">
        <v>119</v>
      </c>
      <c r="C7" s="45" t="e">
        <f>C6/C11</f>
        <v>#DIV/0!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>
      <c r="A8" s="11"/>
      <c r="B8" s="44" t="s">
        <v>116</v>
      </c>
      <c r="C8" s="45">
        <f>SUM(SUM('Биланс успеха'!E12,'Биланс успеха'!E47))</f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1"/>
      <c r="B9" s="44" t="s">
        <v>118</v>
      </c>
      <c r="C9" s="45" t="e">
        <f>C8/C11</f>
        <v>#DIV/0!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1"/>
      <c r="B10" s="44" t="s">
        <v>279</v>
      </c>
      <c r="C10" s="45">
        <f>C8-C6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3.5" thickBot="1">
      <c r="A11" s="11"/>
      <c r="B11" s="46" t="s">
        <v>113</v>
      </c>
      <c r="C11" s="47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3.5" thickTop="1">
      <c r="A12" s="11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3.5" thickBot="1">
      <c r="A13" s="11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6.5" thickBot="1" thickTop="1">
      <c r="A14" s="11"/>
      <c r="B14" s="48" t="s">
        <v>136</v>
      </c>
      <c r="C14" s="142" t="e">
        <f>C4/(C9-(C5/C11))</f>
        <v>#DIV/0!</v>
      </c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3.5" thickTop="1">
      <c r="A15" s="11"/>
      <c r="B15" s="135" t="s">
        <v>276</v>
      </c>
      <c r="C15" s="138" t="e">
        <f>1-(C5/C8)</f>
        <v>#DIV/0!</v>
      </c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>
      <c r="A16" s="11"/>
      <c r="B16" s="136" t="s">
        <v>278</v>
      </c>
      <c r="C16" s="140" t="e">
        <f>(C8-E26)/C8</f>
        <v>#DIV/0!</v>
      </c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3.5" thickBot="1">
      <c r="A17" s="11"/>
      <c r="B17" s="137" t="s">
        <v>277</v>
      </c>
      <c r="C17" s="141" t="e">
        <f>C16*C15</f>
        <v>#DIV/0!</v>
      </c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3.5" thickTop="1">
      <c r="A18" s="11"/>
      <c r="B18" s="11"/>
      <c r="C18" s="11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3.5" thickBot="1">
      <c r="A19" s="11"/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4.25" thickBot="1" thickTop="1">
      <c r="A20" s="11"/>
      <c r="B20" s="154" t="s">
        <v>122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6"/>
      <c r="N20" s="49" t="s">
        <v>134</v>
      </c>
      <c r="O20" s="49" t="s">
        <v>134</v>
      </c>
      <c r="P20" s="11"/>
      <c r="Q20" s="11"/>
      <c r="R20" s="11"/>
      <c r="S20" s="11"/>
      <c r="T20" s="11"/>
    </row>
    <row r="21" spans="1:20" ht="13.5" thickTop="1">
      <c r="A21" s="11"/>
      <c r="B21" s="126" t="s">
        <v>113</v>
      </c>
      <c r="C21" s="126">
        <v>0</v>
      </c>
      <c r="D21" s="126" t="e">
        <f>$C$14/2</f>
        <v>#DIV/0!</v>
      </c>
      <c r="E21" s="131" t="e">
        <f>$C$14</f>
        <v>#DIV/0!</v>
      </c>
      <c r="F21" s="126" t="e">
        <f>$C$14*3/2</f>
        <v>#DIV/0!</v>
      </c>
      <c r="G21" s="126"/>
      <c r="H21" s="127"/>
      <c r="I21" s="127"/>
      <c r="J21" s="126" t="e">
        <f>$C$14*3</f>
        <v>#DIV/0!</v>
      </c>
      <c r="K21" s="126"/>
      <c r="L21" s="128"/>
      <c r="M21" s="126" t="e">
        <f>$C$14*2</f>
        <v>#DIV/0!</v>
      </c>
      <c r="N21" s="129">
        <v>0</v>
      </c>
      <c r="O21" s="130" t="e">
        <f>(O28+C4)/(C9-C5/C11)</f>
        <v>#DIV/0!</v>
      </c>
      <c r="P21" s="11"/>
      <c r="Q21" s="11"/>
      <c r="R21" s="11"/>
      <c r="S21" s="11"/>
      <c r="T21" s="11"/>
    </row>
    <row r="22" spans="1:20" ht="12.75">
      <c r="A22" s="11"/>
      <c r="B22" s="51" t="s">
        <v>120</v>
      </c>
      <c r="C22" s="52">
        <f>$C$4</f>
        <v>0</v>
      </c>
      <c r="D22" s="52">
        <f>$C$4</f>
        <v>0</v>
      </c>
      <c r="E22" s="132">
        <f>$C$4</f>
        <v>0</v>
      </c>
      <c r="F22" s="52">
        <f>$C$4</f>
        <v>0</v>
      </c>
      <c r="G22" s="51"/>
      <c r="H22" s="53"/>
      <c r="I22" s="53"/>
      <c r="J22" s="51"/>
      <c r="K22" s="51"/>
      <c r="L22" s="54"/>
      <c r="M22" s="52">
        <f>$C$4</f>
        <v>0</v>
      </c>
      <c r="N22" s="55">
        <f>$C$4</f>
        <v>0</v>
      </c>
      <c r="O22" s="55">
        <f>$C$4</f>
        <v>0</v>
      </c>
      <c r="P22" s="11"/>
      <c r="Q22" s="11"/>
      <c r="R22" s="11"/>
      <c r="S22" s="11"/>
      <c r="T22" s="11"/>
    </row>
    <row r="23" spans="1:20" ht="12.75">
      <c r="A23" s="11"/>
      <c r="B23" s="51" t="s">
        <v>121</v>
      </c>
      <c r="C23" s="52" t="e">
        <f>C21*($C$5/$C$11)</f>
        <v>#DIV/0!</v>
      </c>
      <c r="D23" s="52" t="e">
        <f>D21*($C$5/$C$11)</f>
        <v>#DIV/0!</v>
      </c>
      <c r="E23" s="132" t="e">
        <f>E21*($C$5/$C$11)</f>
        <v>#DIV/0!</v>
      </c>
      <c r="F23" s="52" t="e">
        <f>F21*($C$5/$C$11)</f>
        <v>#DIV/0!</v>
      </c>
      <c r="G23" s="52"/>
      <c r="H23" s="133"/>
      <c r="I23" s="133"/>
      <c r="J23" s="52"/>
      <c r="K23" s="52"/>
      <c r="L23" s="134"/>
      <c r="M23" s="52" t="e">
        <f>M21*($C$5/$C$11)</f>
        <v>#DIV/0!</v>
      </c>
      <c r="N23" s="55" t="e">
        <f>N21*($C$5/$C$11)</f>
        <v>#DIV/0!</v>
      </c>
      <c r="O23" s="55" t="e">
        <f>O21*($C$5/$C$11)</f>
        <v>#DIV/0!</v>
      </c>
      <c r="P23" s="11"/>
      <c r="Q23" s="11"/>
      <c r="R23" s="11"/>
      <c r="S23" s="11"/>
      <c r="T23" s="11"/>
    </row>
    <row r="24" spans="1:20" ht="12.75">
      <c r="A24" s="11"/>
      <c r="B24" s="56" t="s">
        <v>123</v>
      </c>
      <c r="C24" s="57" t="e">
        <f>C21*($C$5/$C$11)+$C$4</f>
        <v>#DIV/0!</v>
      </c>
      <c r="D24" s="57" t="e">
        <f>D21*($C$5/$C$11)+$C$4</f>
        <v>#DIV/0!</v>
      </c>
      <c r="E24" s="57" t="e">
        <f>E21*($C$5/$C$11)+$C$4</f>
        <v>#DIV/0!</v>
      </c>
      <c r="F24" s="57" t="e">
        <f>F21*($C$5/$C$11)+$C$4</f>
        <v>#DIV/0!</v>
      </c>
      <c r="G24" s="58"/>
      <c r="H24" s="59"/>
      <c r="I24" s="59"/>
      <c r="J24" s="58" t="e">
        <f>J21*($C$5/$C$11)+$C$4</f>
        <v>#DIV/0!</v>
      </c>
      <c r="K24" s="58"/>
      <c r="L24" s="60"/>
      <c r="M24" s="57" t="e">
        <f>M21*($C$5/$C$11)+$C$4</f>
        <v>#DIV/0!</v>
      </c>
      <c r="N24" s="61" t="e">
        <f>N21*($C$5/$C$11)+$C$4</f>
        <v>#DIV/0!</v>
      </c>
      <c r="O24" s="61" t="e">
        <f>O21*($C$5/$C$11)+$C$4</f>
        <v>#DIV/0!</v>
      </c>
      <c r="P24" s="11"/>
      <c r="Q24" s="11"/>
      <c r="R24" s="11"/>
      <c r="S24" s="11"/>
      <c r="T24" s="11"/>
    </row>
    <row r="25" spans="1:20" ht="12.75">
      <c r="A25" s="11"/>
      <c r="B25" s="50" t="s">
        <v>119</v>
      </c>
      <c r="C25" s="62">
        <v>0</v>
      </c>
      <c r="D25" s="62" t="e">
        <f>D24/D21</f>
        <v>#DIV/0!</v>
      </c>
      <c r="E25" s="132" t="e">
        <f>E24/E21</f>
        <v>#DIV/0!</v>
      </c>
      <c r="F25" s="62" t="e">
        <f>F24/F21</f>
        <v>#DIV/0!</v>
      </c>
      <c r="G25" s="63"/>
      <c r="H25" s="64"/>
      <c r="I25" s="64"/>
      <c r="J25" s="64"/>
      <c r="K25" s="63"/>
      <c r="L25" s="65"/>
      <c r="M25" s="62" t="e">
        <f>M24/M21</f>
        <v>#DIV/0!</v>
      </c>
      <c r="N25" s="66" t="e">
        <f>N24/N21</f>
        <v>#DIV/0!</v>
      </c>
      <c r="O25" s="66" t="e">
        <f>O24/O21</f>
        <v>#DIV/0!</v>
      </c>
      <c r="P25" s="11"/>
      <c r="Q25" s="11"/>
      <c r="R25" s="11"/>
      <c r="S25" s="11"/>
      <c r="T25" s="11"/>
    </row>
    <row r="26" spans="1:20" ht="13.5" thickBot="1">
      <c r="A26" s="11"/>
      <c r="B26" s="67" t="s">
        <v>116</v>
      </c>
      <c r="C26" s="68" t="e">
        <f>$C$9*C21</f>
        <v>#DIV/0!</v>
      </c>
      <c r="D26" s="68" t="e">
        <f>$C$9*D21</f>
        <v>#DIV/0!</v>
      </c>
      <c r="E26" s="68" t="e">
        <f>$C$9*E21</f>
        <v>#DIV/0!</v>
      </c>
      <c r="F26" s="68" t="e">
        <f>$C$9*F21</f>
        <v>#DIV/0!</v>
      </c>
      <c r="G26" s="69"/>
      <c r="H26" s="70"/>
      <c r="I26" s="70"/>
      <c r="J26" s="70"/>
      <c r="K26" s="69"/>
      <c r="L26" s="71"/>
      <c r="M26" s="68" t="e">
        <f>$C$9*M21</f>
        <v>#DIV/0!</v>
      </c>
      <c r="N26" s="72" t="e">
        <f>$C$9*N21</f>
        <v>#DIV/0!</v>
      </c>
      <c r="O26" s="72" t="e">
        <f>$C$9*O21</f>
        <v>#DIV/0!</v>
      </c>
      <c r="P26" s="11"/>
      <c r="Q26" s="11"/>
      <c r="R26" s="11"/>
      <c r="S26" s="11"/>
      <c r="T26" s="11"/>
    </row>
    <row r="27" spans="1:20" ht="12.75">
      <c r="A27" s="11"/>
      <c r="B27" s="73" t="s">
        <v>124</v>
      </c>
      <c r="C27" s="74" t="e">
        <f>IF(SIGN(C24-C26)&gt;=0,C24-C26,"")</f>
        <v>#DIV/0!</v>
      </c>
      <c r="D27" s="74" t="e">
        <f>IF(SIGN(D24-D26)&gt;=0,D24-D26,"")</f>
        <v>#DIV/0!</v>
      </c>
      <c r="E27" s="74" t="e">
        <f>IF(SIGN(E24-E26)&gt;=0,E24-E26,"")</f>
        <v>#DIV/0!</v>
      </c>
      <c r="F27" s="74" t="e">
        <f>IF(SIGN(F24-F26)&gt;=0,F24-F26,"")</f>
        <v>#DIV/0!</v>
      </c>
      <c r="G27" s="75"/>
      <c r="H27" s="75"/>
      <c r="I27" s="75"/>
      <c r="J27" s="75"/>
      <c r="K27" s="75"/>
      <c r="L27" s="75"/>
      <c r="M27" s="74" t="e">
        <f>IF(SIGN(M24-M26)&gt;=0,M24-M26,"")</f>
        <v>#DIV/0!</v>
      </c>
      <c r="N27" s="76" t="e">
        <f>IF(SIGN(N24-N26)&gt;=0,N24-N26,"")</f>
        <v>#DIV/0!</v>
      </c>
      <c r="O27" s="77"/>
      <c r="P27" s="11"/>
      <c r="Q27" s="11"/>
      <c r="R27" s="11"/>
      <c r="S27" s="11"/>
      <c r="T27" s="11"/>
    </row>
    <row r="28" spans="1:20" ht="13.5" thickBot="1">
      <c r="A28" s="11"/>
      <c r="B28" s="78" t="s">
        <v>125</v>
      </c>
      <c r="C28" s="79" t="e">
        <f>IF(SIGN(C26-C24)&gt;=0,C26-C24,"")</f>
        <v>#DIV/0!</v>
      </c>
      <c r="D28" s="79" t="e">
        <f>IF(SIGN(D26-D24)&gt;=0,D26-D24,"")</f>
        <v>#DIV/0!</v>
      </c>
      <c r="E28" s="79" t="e">
        <f>IF(SIGN(E26-E24)&gt;=0,E26-E24,"")</f>
        <v>#DIV/0!</v>
      </c>
      <c r="F28" s="79" t="e">
        <f>IF(SIGN(F26-F24)&gt;=0,F26-F24,"")</f>
        <v>#DIV/0!</v>
      </c>
      <c r="G28" s="80"/>
      <c r="H28" s="80"/>
      <c r="I28" s="80"/>
      <c r="J28" s="80"/>
      <c r="K28" s="80"/>
      <c r="L28" s="80"/>
      <c r="M28" s="79" t="e">
        <f>IF(SIGN(M26-M24)&gt;=0,M26-M24,"")</f>
        <v>#DIV/0!</v>
      </c>
      <c r="N28" s="81" t="e">
        <f>IF(SIGN(N26-N24)&gt;=0,N26-N24,"")</f>
        <v>#DIV/0!</v>
      </c>
      <c r="O28" s="82">
        <v>0</v>
      </c>
      <c r="P28" s="11"/>
      <c r="Q28" s="11"/>
      <c r="R28" s="11"/>
      <c r="S28" s="11"/>
      <c r="T28" s="11"/>
    </row>
    <row r="29" spans="1:20" ht="13.5" thickTop="1">
      <c r="A29" s="10"/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10"/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</row>
    <row r="31" spans="1:20" ht="12.75">
      <c r="A31" s="10"/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1"/>
      <c r="Q33" s="11"/>
      <c r="R33" s="11"/>
      <c r="S33" s="11"/>
      <c r="T33" s="11"/>
    </row>
    <row r="34" spans="1:2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  <c r="Q34" s="11"/>
      <c r="R34" s="11"/>
      <c r="S34" s="11"/>
      <c r="T34" s="11"/>
    </row>
    <row r="35" spans="1:2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1"/>
      <c r="R35" s="11"/>
      <c r="S35" s="11"/>
      <c r="T35" s="11"/>
    </row>
    <row r="36" spans="1:20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11"/>
      <c r="S36" s="11"/>
      <c r="T36" s="11"/>
    </row>
    <row r="37" spans="1:2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  <c r="Q37" s="11"/>
      <c r="R37" s="11"/>
      <c r="S37" s="11"/>
      <c r="T37" s="11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1"/>
      <c r="Q38" s="11"/>
      <c r="R38" s="11"/>
      <c r="S38" s="11"/>
      <c r="T38" s="11"/>
    </row>
    <row r="39" spans="1:2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</row>
    <row r="40" spans="1:2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11"/>
      <c r="T40" s="11"/>
    </row>
    <row r="41" spans="1:2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</sheetData>
  <sheetProtection password="CC5A" sheet="1" objects="1" scenarios="1"/>
  <mergeCells count="2">
    <mergeCell ref="B20:M20"/>
    <mergeCell ref="A1:Q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Future Tech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Robulj</dc:creator>
  <cp:keywords/>
  <dc:description/>
  <cp:lastModifiedBy>Zoran Robulj</cp:lastModifiedBy>
  <dcterms:created xsi:type="dcterms:W3CDTF">1980-01-02T12:30:50Z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